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chapter 9" sheetId="1" r:id="rId1"/>
    <sheet name="9.1.1" sheetId="2" r:id="rId2"/>
    <sheet name="9.1.2" sheetId="3" r:id="rId3"/>
    <sheet name="9.1.3" sheetId="4" r:id="rId4"/>
    <sheet name="9.1.4" sheetId="5" r:id="rId5"/>
    <sheet name="9.1.5" sheetId="6" r:id="rId6"/>
    <sheet name="9.2.1" sheetId="7" r:id="rId7"/>
    <sheet name="9.2.2" sheetId="8" r:id="rId8"/>
    <sheet name="9.2.3" sheetId="9" r:id="rId9"/>
    <sheet name="9.2.4" sheetId="10"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7" l="1"/>
  <c r="C5" i="7"/>
  <c r="C6" i="7"/>
  <c r="C7" i="7"/>
  <c r="C8" i="7"/>
  <c r="C9" i="7"/>
  <c r="C10" i="7"/>
  <c r="C11" i="7"/>
  <c r="C12" i="7"/>
  <c r="C13" i="7"/>
  <c r="C14" i="7"/>
  <c r="C15" i="7"/>
  <c r="C16" i="7"/>
  <c r="C17" i="7"/>
  <c r="C18" i="7"/>
  <c r="C19" i="7"/>
  <c r="C20" i="7"/>
  <c r="C21" i="7"/>
  <c r="C22" i="7"/>
  <c r="C23" i="7"/>
  <c r="C24" i="7"/>
  <c r="C25" i="7"/>
  <c r="C26" i="7"/>
  <c r="C27" i="7"/>
  <c r="C28" i="7"/>
  <c r="C29" i="7"/>
  <c r="K16" i="4"/>
  <c r="K15" i="4"/>
  <c r="K14" i="4"/>
  <c r="K13" i="4"/>
  <c r="K12" i="4"/>
  <c r="K11" i="4"/>
  <c r="K10" i="4"/>
  <c r="K9" i="4"/>
  <c r="K8" i="4"/>
  <c r="K7" i="4"/>
  <c r="K6" i="4"/>
  <c r="K5" i="4"/>
  <c r="K4" i="4"/>
  <c r="E8" i="3"/>
  <c r="E6" i="3"/>
  <c r="E5" i="3"/>
  <c r="E4" i="3"/>
  <c r="B9" i="3"/>
</calcChain>
</file>

<file path=xl/sharedStrings.xml><?xml version="1.0" encoding="utf-8"?>
<sst xmlns="http://schemas.openxmlformats.org/spreadsheetml/2006/main" count="196" uniqueCount="136">
  <si>
    <t>Federal government</t>
  </si>
  <si>
    <t>University support</t>
  </si>
  <si>
    <t>Nonprofit</t>
  </si>
  <si>
    <t>State and local governments</t>
  </si>
  <si>
    <t>Industry</t>
  </si>
  <si>
    <t>All other sources</t>
  </si>
  <si>
    <t>1999-2000</t>
  </si>
  <si>
    <t>Source: UC Corporate Financial  System</t>
  </si>
  <si>
    <t>2006-07</t>
  </si>
  <si>
    <t>2007-08</t>
  </si>
  <si>
    <t>2008-09</t>
  </si>
  <si>
    <t>2009-10</t>
  </si>
  <si>
    <t>2010-11</t>
  </si>
  <si>
    <t>2011-12</t>
  </si>
  <si>
    <t>2012-13</t>
  </si>
  <si>
    <t>2013-14</t>
  </si>
  <si>
    <t>2014-15</t>
  </si>
  <si>
    <t>2015-16</t>
  </si>
  <si>
    <t>2016-17</t>
  </si>
  <si>
    <t>2017-18</t>
  </si>
  <si>
    <t>2018-19</t>
  </si>
  <si>
    <t>Note: Direct amounts have been adjusted for inflation and do not include accrual funds for postemployment retirement benefits or indirect cost recovery funds.</t>
  </si>
  <si>
    <t>Type</t>
  </si>
  <si>
    <t>Amount</t>
  </si>
  <si>
    <t>Subcontracts (11%)</t>
  </si>
  <si>
    <t>Total</t>
  </si>
  <si>
    <t>Salaries (46%)</t>
  </si>
  <si>
    <t>Benefits (16%)</t>
  </si>
  <si>
    <t>Utilities, services, and other (16%)</t>
  </si>
  <si>
    <t>Supplies &amp; equipment (11%)</t>
  </si>
  <si>
    <t>Salary Amount</t>
  </si>
  <si>
    <t>Employee category</t>
  </si>
  <si>
    <t>Source: UC Corporate Financial  System and Corporate Personnel System</t>
  </si>
  <si>
    <t>Note: Direct amounts do not include accrual funds for postemployment retirement benefits or indirect cost recovery funds.</t>
  </si>
  <si>
    <t>Faculty (24%)</t>
  </si>
  <si>
    <t>Postdoctoral scholars (13%)</t>
  </si>
  <si>
    <t>Students (12%)</t>
  </si>
  <si>
    <t>Other Staff (36%)</t>
  </si>
  <si>
    <t>Other Academics (15%)</t>
  </si>
  <si>
    <t xml:space="preserve">Medicine </t>
  </si>
  <si>
    <t>9.1.3 Direct research expenditures by discipline, Universitywide, 2006–07 to 2018–19</t>
  </si>
  <si>
    <t>Fiscal Year</t>
  </si>
  <si>
    <t>Other</t>
  </si>
  <si>
    <t>Physical Sciences/Math</t>
  </si>
  <si>
    <t>Life Sciences</t>
  </si>
  <si>
    <t>Social  Sciences</t>
  </si>
  <si>
    <t>Other Sciences</t>
  </si>
  <si>
    <t>Professional Disciplines</t>
  </si>
  <si>
    <t>Arts &amp; Humanities</t>
  </si>
  <si>
    <t>Engineering/ Comp. Sci.</t>
  </si>
  <si>
    <t>Source: UC Corporate Financial System</t>
  </si>
  <si>
    <t>2001-02</t>
  </si>
  <si>
    <t>2002-03</t>
  </si>
  <si>
    <t>2003-04</t>
  </si>
  <si>
    <t>2004-05</t>
  </si>
  <si>
    <t>2005-06</t>
  </si>
  <si>
    <t>Institutions</t>
  </si>
  <si>
    <t>Percent of US Total</t>
  </si>
  <si>
    <t>UC universitywide</t>
  </si>
  <si>
    <t>Other public universities</t>
  </si>
  <si>
    <t>Private universities</t>
  </si>
  <si>
    <t>Source: IPEDS</t>
  </si>
  <si>
    <t>Research Expenditures ($Billions)</t>
  </si>
  <si>
    <t>Plant</t>
  </si>
  <si>
    <t>Utility</t>
  </si>
  <si>
    <t>Source: UC Knowledge Transfer Office</t>
  </si>
  <si>
    <t>Startups formed in California</t>
  </si>
  <si>
    <t>9.1: RESEARCH EXPENDITURES</t>
  </si>
  <si>
    <t>9.1.1 Direct research expenditures by source, Universitywide</t>
  </si>
  <si>
    <t>9.1.3 Direct research expenditures by discipline, Universitywide</t>
  </si>
  <si>
    <t>9.2: RESEARCH IMPACT</t>
  </si>
  <si>
    <t>9.2.2 UC research publication performance, by Field-Weighted Citation Impact (FWCI) and discipline group, Universitywide</t>
  </si>
  <si>
    <t>Click on an indicator link or its associated tab below to see the table, source and notes.</t>
  </si>
  <si>
    <r>
      <rPr>
        <b/>
        <sz val="11"/>
        <color theme="1"/>
        <rFont val="Calibri"/>
        <family val="2"/>
        <scheme val="minor"/>
      </rPr>
      <t xml:space="preserve">Sources and Methodologies: </t>
    </r>
    <r>
      <rPr>
        <sz val="11"/>
        <color theme="1"/>
        <rFont val="Calibri"/>
        <family val="2"/>
        <scheme val="minor"/>
      </rPr>
      <t xml:space="preserve"> Data on Research activity and ouputs derive from a variety of UC and external sources, including the Corporate Financial System, the Coporate Personnel System, the UC Contracts &amp; Grants System, the UC Information Center Data Warehouse Payroll System, the UC Patent Tracking System, and the California Digital Library eScholarship System.  External sources include IPEDS (Integrated Postsecondary Education Data System) and Elsevier's SciVal ® publication database.  All dollar amounts, unless noted otherwise, are adjusted for inflation and include Post-Employment Benefit Accruals.
</t>
    </r>
  </si>
  <si>
    <t>Chapter 9: Research</t>
  </si>
  <si>
    <t>9.1.2 Direct research expenditures by cost type, Universitywide</t>
  </si>
  <si>
    <t>9.1.4 Research expenditures, US 4-year univesities</t>
  </si>
  <si>
    <t>9.2.3 New licenses for UC patents issued to California businesses, Universitywide</t>
  </si>
  <si>
    <t>9.1.4 Research expenditures, US 4-year universities, 2017–18</t>
  </si>
  <si>
    <t>9.1.2 Direct research expenditures by cost type, Universitywide, 2018–19</t>
  </si>
  <si>
    <t>9.1.1 Direct research expenditures by source, Universitywide, 2006–07 to 2018–19</t>
  </si>
  <si>
    <t>9.2.3 New licenses for UC patents issued to California businesses, Universitywide, 2009–10 to 2018–19</t>
  </si>
  <si>
    <t>AAU private universities</t>
  </si>
  <si>
    <t>Non-UC AAU public universities</t>
  </si>
  <si>
    <t>Note: Amounts have been adjusted for inflation (2018-19 dollars)</t>
  </si>
  <si>
    <t>9.1.5 Research expenditures per ladder-rank faculty, UC and AAU comparison universities, 2012–13 to 2017–18</t>
  </si>
  <si>
    <t>9.1.5 Research expenditures per ladder-rank faculty, UC and AAU comparison universities</t>
  </si>
  <si>
    <t>Annual deposits</t>
  </si>
  <si>
    <t>Cumulative deposits</t>
  </si>
  <si>
    <t>Source: California Digital Library</t>
  </si>
  <si>
    <t>9.2.1 eScholarship downloads of UC scholarly materials, Universitywide, through March 2020</t>
  </si>
  <si>
    <t>2019-20*</t>
  </si>
  <si>
    <t>2000-01</t>
  </si>
  <si>
    <t>1998-99</t>
  </si>
  <si>
    <t>1997-98</t>
  </si>
  <si>
    <t>1996-97</t>
  </si>
  <si>
    <t>1995-96</t>
  </si>
  <si>
    <t>1994-95</t>
  </si>
  <si>
    <t>* Fiscal year 2019-20 includes partial-year data</t>
  </si>
  <si>
    <t>9.2.1 eScholarship downloads of UC scholarly materials, Universitywide</t>
  </si>
  <si>
    <t>Dentistry</t>
  </si>
  <si>
    <t>Health Professions</t>
  </si>
  <si>
    <t>Immunology and Microbiology</t>
  </si>
  <si>
    <t>Medicine</t>
  </si>
  <si>
    <t>Neuroscience</t>
  </si>
  <si>
    <t>Nursing</t>
  </si>
  <si>
    <t>Pharmacology, Toxicology and Pharmaceutics</t>
  </si>
  <si>
    <t>Veterinary</t>
  </si>
  <si>
    <t>Agricultural and Biological Sciences</t>
  </si>
  <si>
    <t>Biochemistry, Genetics and Molecular Biology</t>
  </si>
  <si>
    <t>Chemical Engineering</t>
  </si>
  <si>
    <t>Chemistry</t>
  </si>
  <si>
    <t>Computer Science</t>
  </si>
  <si>
    <t>Earth and Planetary Sciences</t>
  </si>
  <si>
    <t>Energy</t>
  </si>
  <si>
    <t>Engineering</t>
  </si>
  <si>
    <t>Environmental Science</t>
  </si>
  <si>
    <t>Materials Science</t>
  </si>
  <si>
    <t>Mathematics</t>
  </si>
  <si>
    <t>Multidisciplinary</t>
  </si>
  <si>
    <t>Physics and Astronomy</t>
  </si>
  <si>
    <t>Social Sciences</t>
  </si>
  <si>
    <t>Business, Management and Accounting</t>
  </si>
  <si>
    <t>Decision Sciences</t>
  </si>
  <si>
    <t>Economics, Econometrics and Finance</t>
  </si>
  <si>
    <t>Psychology</t>
  </si>
  <si>
    <t>Arts and Humanities</t>
  </si>
  <si>
    <t>Overall</t>
  </si>
  <si>
    <t>Discipline</t>
  </si>
  <si>
    <t>UC FWCI</t>
  </si>
  <si>
    <t>AAU FWCI</t>
  </si>
  <si>
    <t>9.2.2 UC research publication performance, by Field-Weighted Citation Impact (FWCI) and discipline group, UC and AAU comparison universities, 2014 to 2019</t>
  </si>
  <si>
    <t xml:space="preserve">Source: SciVal® database, Elsevier B.V., scival.com (downloaded March 18, 2020) </t>
  </si>
  <si>
    <t>Research Total</t>
  </si>
  <si>
    <t>9.2.4 Startups based on UC Patents formed in California, Universitywide, 2010–11 to 2017–18</t>
  </si>
  <si>
    <t>9.2.4 Startups based on UC patents formed in California, Universitywide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</si>
</sst>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
    <numFmt numFmtId="165" formatCode="_(&quot;$&quot;* #,##0_);_(&quot;$&quot;* \(#,##0\);_(&quot;$&quot;* &quot;-&quot;??_);_(@_)"/>
    <numFmt numFmtId="166" formatCode="&quot;$&quot;#,##0.0_);[Red]\(&quot;$&quot;#,##0.0\)"/>
    <numFmt numFmtId="167" formatCode="0.0%"/>
  </numFmts>
  <fonts count="1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0"/>
      <color theme="1"/>
      <name val="Arial"/>
      <family val="2"/>
    </font>
    <font>
      <sz val="11"/>
      <name val="Calibri"/>
      <family val="2"/>
    </font>
    <font>
      <sz val="11"/>
      <color rgb="FF333333"/>
      <name val="Calibri"/>
      <family val="2"/>
    </font>
    <font>
      <b/>
      <sz val="11"/>
      <name val="Calibri"/>
      <family val="2"/>
    </font>
    <font>
      <b/>
      <sz val="11"/>
      <color rgb="FF333333"/>
      <name val="Calibri"/>
      <family val="2"/>
    </font>
    <font>
      <b/>
      <sz val="11"/>
      <color theme="1"/>
      <name val="Calibri"/>
      <family val="2"/>
    </font>
    <font>
      <b/>
      <sz val="11"/>
      <name val="Calibri"/>
      <family val="2"/>
      <scheme val="minor"/>
    </font>
    <font>
      <sz val="14"/>
      <color theme="1"/>
      <name val="Calibri"/>
      <family val="2"/>
      <scheme val="minor"/>
    </font>
    <font>
      <sz val="11"/>
      <color rgb="FF0070C0"/>
      <name val="Calibri"/>
      <family val="2"/>
      <scheme val="minor"/>
    </font>
    <font>
      <u/>
      <sz val="11"/>
      <color theme="10"/>
      <name val="Calibri"/>
      <family val="2"/>
      <scheme val="minor"/>
    </font>
    <font>
      <sz val="11"/>
      <name val="Calibri"/>
      <family val="2"/>
      <scheme val="minor"/>
    </font>
    <font>
      <sz val="10"/>
      <name val="Arial"/>
      <family val="2"/>
    </font>
    <font>
      <b/>
      <sz val="10"/>
      <name val="Arial"/>
      <family val="2"/>
    </font>
  </fonts>
  <fills count="5">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theme="4"/>
      </patternFill>
    </fill>
    <fill>
      <patternFill patternType="solid">
        <fgColor theme="4" tint="0.79998168889431442"/>
        <bgColor indexed="64"/>
      </patternFill>
    </fill>
  </fills>
  <borders count="3">
    <border>
      <left/>
      <right/>
      <top/>
      <bottom/>
      <diagonal/>
    </border>
    <border>
      <left/>
      <right/>
      <top/>
      <bottom style="thin">
        <color indexed="64"/>
      </bottom>
      <diagonal/>
    </border>
    <border>
      <left/>
      <right/>
      <top/>
      <bottom style="thin">
        <color theme="4" tint="0.39997558519241921"/>
      </bottom>
      <diagonal/>
    </border>
  </borders>
  <cellStyleXfs count="4">
    <xf numFmtId="0" fontId="0" fillId="0" borderId="0"/>
    <xf numFmtId="0" fontId="13" fillId="0" borderId="0" applyNumberFormat="0" applyFill="0" applyBorder="0" applyAlignment="0" applyProtection="0"/>
    <xf numFmtId="0" fontId="1" fillId="0" borderId="0"/>
    <xf numFmtId="0" fontId="15" fillId="0" borderId="0"/>
  </cellStyleXfs>
  <cellXfs count="61">
    <xf numFmtId="0" fontId="0" fillId="0" borderId="0" xfId="0"/>
    <xf numFmtId="49" fontId="3" fillId="0" borderId="0" xfId="0" applyNumberFormat="1" applyFont="1" applyBorder="1" applyAlignment="1">
      <alignment horizontal="left" vertical="center"/>
    </xf>
    <xf numFmtId="0" fontId="4" fillId="2" borderId="1" xfId="0" applyFont="1" applyFill="1" applyBorder="1" applyAlignment="1">
      <alignment wrapText="1"/>
    </xf>
    <xf numFmtId="0" fontId="4" fillId="2" borderId="1" xfId="0" applyFont="1" applyFill="1" applyBorder="1" applyAlignment="1">
      <alignment horizontal="right" wrapText="1"/>
    </xf>
    <xf numFmtId="0" fontId="0" fillId="0" borderId="0" xfId="0" applyAlignment="1">
      <alignment horizontal="left"/>
    </xf>
    <xf numFmtId="3" fontId="0" fillId="0" borderId="0" xfId="0" applyNumberFormat="1"/>
    <xf numFmtId="164" fontId="0" fillId="0" borderId="0" xfId="0" applyNumberFormat="1"/>
    <xf numFmtId="0" fontId="4" fillId="2" borderId="1" xfId="0" applyFont="1" applyFill="1" applyBorder="1"/>
    <xf numFmtId="0" fontId="4" fillId="2" borderId="1" xfId="0" applyFont="1" applyFill="1" applyBorder="1" applyAlignment="1">
      <alignment horizontal="left"/>
    </xf>
    <xf numFmtId="0" fontId="4" fillId="2" borderId="1" xfId="0" applyFont="1" applyFill="1" applyBorder="1" applyAlignment="1">
      <alignment horizontal="right"/>
    </xf>
    <xf numFmtId="0" fontId="5" fillId="0" borderId="0" xfId="0" applyFont="1"/>
    <xf numFmtId="0" fontId="6" fillId="0" borderId="0" xfId="0" applyFont="1" applyAlignment="1">
      <alignment vertical="center"/>
    </xf>
    <xf numFmtId="0" fontId="5" fillId="0" borderId="1" xfId="0" applyFont="1" applyBorder="1"/>
    <xf numFmtId="0" fontId="6" fillId="0" borderId="1" xfId="0" applyFont="1" applyFill="1" applyBorder="1" applyAlignment="1">
      <alignment vertical="center"/>
    </xf>
    <xf numFmtId="0" fontId="7" fillId="0" borderId="0" xfId="0" applyFont="1" applyFill="1" applyBorder="1"/>
    <xf numFmtId="0" fontId="4" fillId="0" borderId="0" xfId="0" applyFont="1"/>
    <xf numFmtId="0" fontId="0" fillId="0" borderId="0" xfId="0" applyBorder="1" applyAlignment="1">
      <alignment horizontal="left" vertical="center"/>
    </xf>
    <xf numFmtId="164" fontId="0" fillId="0" borderId="1" xfId="0" applyNumberFormat="1" applyBorder="1"/>
    <xf numFmtId="164" fontId="3" fillId="0" borderId="0" xfId="0" applyNumberFormat="1" applyFont="1"/>
    <xf numFmtId="164" fontId="9" fillId="0" borderId="0" xfId="0" applyNumberFormat="1" applyFont="1" applyFill="1" applyBorder="1"/>
    <xf numFmtId="0" fontId="8" fillId="0" borderId="0" xfId="0" applyFont="1" applyFill="1" applyAlignment="1">
      <alignment horizontal="left" vertical="center"/>
    </xf>
    <xf numFmtId="0" fontId="0" fillId="0" borderId="0" xfId="0" applyFont="1"/>
    <xf numFmtId="165" fontId="3" fillId="2" borderId="1" xfId="0" applyNumberFormat="1" applyFont="1" applyFill="1" applyBorder="1" applyAlignment="1">
      <alignment wrapText="1"/>
    </xf>
    <xf numFmtId="0" fontId="3" fillId="2" borderId="1" xfId="0" applyFont="1" applyFill="1" applyBorder="1"/>
    <xf numFmtId="0" fontId="3" fillId="2" borderId="1" xfId="0" applyFont="1" applyFill="1" applyBorder="1" applyAlignment="1">
      <alignment horizontal="right"/>
    </xf>
    <xf numFmtId="49" fontId="0" fillId="0" borderId="0" xfId="0" applyNumberFormat="1"/>
    <xf numFmtId="166" fontId="0" fillId="0" borderId="0" xfId="0" applyNumberFormat="1" applyAlignment="1">
      <alignment horizontal="center"/>
    </xf>
    <xf numFmtId="167" fontId="0" fillId="0" borderId="0" xfId="0" applyNumberFormat="1" applyAlignment="1">
      <alignment horizontal="center"/>
    </xf>
    <xf numFmtId="0" fontId="10" fillId="3" borderId="0" xfId="0" applyFont="1" applyFill="1" applyAlignment="1">
      <alignment horizontal="left"/>
    </xf>
    <xf numFmtId="0" fontId="10" fillId="3" borderId="0" xfId="0" applyFont="1" applyFill="1" applyAlignment="1">
      <alignment horizontal="right"/>
    </xf>
    <xf numFmtId="49" fontId="0" fillId="0" borderId="0" xfId="0" applyNumberFormat="1" applyFont="1" applyAlignment="1">
      <alignment horizontal="left"/>
    </xf>
    <xf numFmtId="0" fontId="0" fillId="0" borderId="0" xfId="0" applyNumberFormat="1" applyFont="1"/>
    <xf numFmtId="0" fontId="3" fillId="0" borderId="0" xfId="0" applyFont="1"/>
    <xf numFmtId="0" fontId="3" fillId="4" borderId="0" xfId="0" applyFont="1" applyFill="1"/>
    <xf numFmtId="49" fontId="12" fillId="0" borderId="0" xfId="0" applyNumberFormat="1" applyFont="1"/>
    <xf numFmtId="49" fontId="14" fillId="0" borderId="0" xfId="0" applyNumberFormat="1" applyFont="1" applyAlignment="1">
      <alignment horizontal="left"/>
    </xf>
    <xf numFmtId="49" fontId="0" fillId="0" borderId="0" xfId="0" applyNumberFormat="1" applyAlignment="1">
      <alignment horizontal="left"/>
    </xf>
    <xf numFmtId="0" fontId="1" fillId="0" borderId="0" xfId="2" applyFont="1" applyAlignment="1"/>
    <xf numFmtId="0" fontId="0" fillId="0" borderId="0" xfId="0" applyBorder="1" applyAlignment="1">
      <alignment vertical="center"/>
    </xf>
    <xf numFmtId="0" fontId="3" fillId="2" borderId="2" xfId="0" applyFont="1" applyFill="1" applyBorder="1"/>
    <xf numFmtId="0" fontId="3" fillId="2" borderId="2" xfId="0" applyFont="1" applyFill="1" applyBorder="1" applyAlignment="1">
      <alignment wrapText="1"/>
    </xf>
    <xf numFmtId="0" fontId="3" fillId="0" borderId="0" xfId="0" applyFont="1" applyAlignment="1">
      <alignment horizontal="left" wrapText="1"/>
    </xf>
    <xf numFmtId="0" fontId="16" fillId="0" borderId="0" xfId="0" applyFont="1"/>
    <xf numFmtId="2" fontId="0" fillId="0" borderId="0" xfId="0" applyNumberFormat="1"/>
    <xf numFmtId="2" fontId="3" fillId="0" borderId="0" xfId="0" applyNumberFormat="1" applyFont="1"/>
    <xf numFmtId="0" fontId="0" fillId="0" borderId="1" xfId="0" applyBorder="1"/>
    <xf numFmtId="2" fontId="0" fillId="0" borderId="1" xfId="0" applyNumberFormat="1" applyBorder="1"/>
    <xf numFmtId="49" fontId="13" fillId="0" borderId="0" xfId="1" applyNumberFormat="1" applyFill="1" applyAlignment="1">
      <alignment horizontal="left"/>
    </xf>
    <xf numFmtId="49" fontId="0" fillId="0" borderId="0" xfId="0" applyNumberFormat="1" applyAlignment="1">
      <alignment horizontal="left" vertical="center"/>
    </xf>
    <xf numFmtId="49" fontId="0" fillId="0" borderId="0" xfId="0" applyNumberFormat="1" applyAlignment="1">
      <alignment horizontal="left" vertical="top" wrapText="1"/>
    </xf>
    <xf numFmtId="49" fontId="0" fillId="0" borderId="0" xfId="0" applyNumberFormat="1" applyAlignment="1">
      <alignment horizontal="left" vertical="top"/>
    </xf>
    <xf numFmtId="49" fontId="14" fillId="0" borderId="0" xfId="0" applyNumberFormat="1" applyFont="1" applyAlignment="1">
      <alignment horizontal="left"/>
    </xf>
    <xf numFmtId="0" fontId="2" fillId="0" borderId="0" xfId="0" applyFont="1" applyAlignment="1">
      <alignment horizontal="center"/>
    </xf>
    <xf numFmtId="0" fontId="0" fillId="0" borderId="0" xfId="0" applyAlignment="1">
      <alignment horizontal="center"/>
    </xf>
    <xf numFmtId="49" fontId="11" fillId="0" borderId="0" xfId="0" applyNumberFormat="1" applyFont="1" applyAlignment="1">
      <alignment horizontal="left" vertical="center"/>
    </xf>
    <xf numFmtId="49" fontId="13" fillId="0" borderId="0" xfId="1" applyNumberFormat="1" applyAlignment="1">
      <alignment horizontal="left"/>
    </xf>
    <xf numFmtId="49" fontId="3" fillId="0" borderId="0" xfId="0" applyNumberFormat="1"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left" vertical="top" wrapText="1"/>
    </xf>
    <xf numFmtId="49" fontId="3" fillId="0" borderId="0" xfId="0" applyNumberFormat="1" applyFont="1" applyBorder="1" applyAlignment="1">
      <alignment horizontal="left" vertical="center" wrapText="1"/>
    </xf>
    <xf numFmtId="0" fontId="3" fillId="0" borderId="0" xfId="0" applyFont="1" applyAlignment="1">
      <alignment horizontal="left" wrapText="1"/>
    </xf>
  </cellXfs>
  <cellStyles count="4">
    <cellStyle name="Hyperlink" xfId="1" builtinId="8"/>
    <cellStyle name="Normal" xfId="0" builtinId="0"/>
    <cellStyle name="Normal 2" xfId="2"/>
    <cellStyle name="Normal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456557</xdr:colOff>
      <xdr:row>7</xdr:row>
      <xdr:rowOff>37987</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1757" cy="13714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tabSelected="1" workbookViewId="0">
      <selection activeCell="B15" sqref="B15:O15"/>
    </sheetView>
  </sheetViews>
  <sheetFormatPr defaultRowHeight="15" x14ac:dyDescent="0.25"/>
  <sheetData>
    <row r="1" spans="1:15" x14ac:dyDescent="0.25">
      <c r="A1" s="52"/>
      <c r="B1" s="53"/>
      <c r="C1" s="53"/>
      <c r="D1" s="53"/>
      <c r="E1" s="53"/>
      <c r="F1" s="53"/>
      <c r="G1" s="53"/>
      <c r="H1" s="53"/>
      <c r="I1" s="53"/>
      <c r="J1" s="53"/>
      <c r="K1" s="53"/>
      <c r="L1" s="53"/>
      <c r="M1" s="53"/>
      <c r="N1" s="53"/>
      <c r="O1" s="53"/>
    </row>
    <row r="2" spans="1:15" x14ac:dyDescent="0.25">
      <c r="A2" s="53"/>
      <c r="B2" s="53"/>
      <c r="C2" s="53"/>
      <c r="D2" s="53"/>
      <c r="E2" s="53"/>
      <c r="F2" s="53"/>
      <c r="G2" s="53"/>
      <c r="H2" s="53"/>
      <c r="I2" s="53"/>
      <c r="J2" s="53"/>
      <c r="K2" s="53"/>
      <c r="L2" s="53"/>
      <c r="M2" s="53"/>
      <c r="N2" s="53"/>
      <c r="O2" s="53"/>
    </row>
    <row r="3" spans="1:15" x14ac:dyDescent="0.25">
      <c r="A3" s="53"/>
      <c r="B3" s="53"/>
      <c r="C3" s="53"/>
      <c r="D3" s="53"/>
      <c r="E3" s="53"/>
      <c r="F3" s="53"/>
      <c r="G3" s="53"/>
      <c r="H3" s="53"/>
      <c r="I3" s="53"/>
      <c r="J3" s="53"/>
      <c r="K3" s="53"/>
      <c r="L3" s="53"/>
      <c r="M3" s="53"/>
      <c r="N3" s="53"/>
      <c r="O3" s="53"/>
    </row>
    <row r="4" spans="1:15" x14ac:dyDescent="0.25">
      <c r="A4" s="53"/>
      <c r="B4" s="53"/>
      <c r="C4" s="53"/>
      <c r="D4" s="53"/>
      <c r="E4" s="53"/>
      <c r="F4" s="53"/>
      <c r="G4" s="53"/>
      <c r="H4" s="53"/>
      <c r="I4" s="53"/>
      <c r="J4" s="53"/>
      <c r="K4" s="53"/>
      <c r="L4" s="53"/>
      <c r="M4" s="53"/>
      <c r="N4" s="53"/>
      <c r="O4" s="53"/>
    </row>
    <row r="5" spans="1:15" x14ac:dyDescent="0.25">
      <c r="A5" s="53"/>
      <c r="B5" s="53"/>
      <c r="C5" s="53"/>
      <c r="D5" s="53"/>
      <c r="E5" s="53"/>
      <c r="F5" s="53"/>
      <c r="G5" s="53"/>
      <c r="H5" s="53"/>
      <c r="I5" s="53"/>
      <c r="J5" s="53"/>
      <c r="K5" s="53"/>
      <c r="L5" s="53"/>
      <c r="M5" s="53"/>
      <c r="N5" s="53"/>
      <c r="O5" s="53"/>
    </row>
    <row r="6" spans="1:15" x14ac:dyDescent="0.25">
      <c r="A6" s="53"/>
      <c r="B6" s="53"/>
      <c r="C6" s="53"/>
      <c r="D6" s="53"/>
      <c r="E6" s="53"/>
      <c r="F6" s="53"/>
      <c r="G6" s="53"/>
      <c r="H6" s="53"/>
      <c r="I6" s="53"/>
      <c r="J6" s="53"/>
      <c r="K6" s="53"/>
      <c r="L6" s="53"/>
      <c r="M6" s="53"/>
      <c r="N6" s="53"/>
      <c r="O6" s="53"/>
    </row>
    <row r="7" spans="1:15" x14ac:dyDescent="0.25">
      <c r="A7" s="53"/>
      <c r="B7" s="53"/>
      <c r="C7" s="53"/>
      <c r="D7" s="53"/>
      <c r="E7" s="53"/>
      <c r="F7" s="53"/>
      <c r="G7" s="53"/>
      <c r="H7" s="53"/>
      <c r="I7" s="53"/>
      <c r="J7" s="53"/>
      <c r="K7" s="53"/>
      <c r="L7" s="53"/>
      <c r="M7" s="53"/>
      <c r="N7" s="53"/>
      <c r="O7" s="53"/>
    </row>
    <row r="8" spans="1:15" x14ac:dyDescent="0.25">
      <c r="A8" s="54" t="s">
        <v>74</v>
      </c>
      <c r="B8" s="48"/>
      <c r="C8" s="48"/>
      <c r="D8" s="48"/>
      <c r="E8" s="48"/>
      <c r="F8" s="48"/>
      <c r="G8" s="48"/>
      <c r="H8" s="48"/>
      <c r="I8" s="48"/>
      <c r="J8" s="48"/>
      <c r="K8" s="48"/>
      <c r="L8" s="48"/>
      <c r="M8" s="48"/>
      <c r="N8" s="48"/>
      <c r="O8" s="48"/>
    </row>
    <row r="9" spans="1:15" x14ac:dyDescent="0.25">
      <c r="A9" s="48"/>
      <c r="B9" s="48"/>
      <c r="C9" s="48"/>
      <c r="D9" s="48"/>
      <c r="E9" s="48"/>
      <c r="F9" s="48"/>
      <c r="G9" s="48"/>
      <c r="H9" s="48"/>
      <c r="I9" s="48"/>
      <c r="J9" s="48"/>
      <c r="K9" s="48"/>
      <c r="L9" s="48"/>
      <c r="M9" s="48"/>
      <c r="N9" s="48"/>
      <c r="O9" s="48"/>
    </row>
    <row r="10" spans="1:15" x14ac:dyDescent="0.25">
      <c r="A10" s="48" t="s">
        <v>67</v>
      </c>
      <c r="B10" s="48"/>
      <c r="C10" s="48"/>
      <c r="D10" s="48"/>
      <c r="E10" s="48"/>
      <c r="F10" s="48"/>
      <c r="G10" s="48"/>
      <c r="H10" s="48"/>
      <c r="I10" s="48"/>
      <c r="J10" s="48"/>
      <c r="K10" s="48"/>
      <c r="L10" s="48"/>
      <c r="M10" s="48"/>
      <c r="N10" s="48"/>
      <c r="O10" s="48"/>
    </row>
    <row r="11" spans="1:15" x14ac:dyDescent="0.25">
      <c r="A11" s="34"/>
      <c r="B11" s="55" t="s">
        <v>68</v>
      </c>
      <c r="C11" s="55"/>
      <c r="D11" s="55"/>
      <c r="E11" s="55"/>
      <c r="F11" s="55"/>
      <c r="G11" s="55"/>
      <c r="H11" s="55"/>
      <c r="I11" s="55"/>
      <c r="J11" s="55"/>
      <c r="K11" s="55"/>
      <c r="L11" s="55"/>
      <c r="M11" s="55"/>
      <c r="N11" s="55"/>
      <c r="O11" s="55"/>
    </row>
    <row r="12" spans="1:15" x14ac:dyDescent="0.25">
      <c r="A12" s="34"/>
      <c r="B12" s="47" t="s">
        <v>75</v>
      </c>
      <c r="C12" s="47"/>
      <c r="D12" s="47"/>
      <c r="E12" s="47"/>
      <c r="F12" s="47"/>
      <c r="G12" s="47"/>
      <c r="H12" s="47"/>
      <c r="I12" s="47"/>
      <c r="J12" s="47"/>
      <c r="K12" s="47"/>
      <c r="L12" s="47"/>
      <c r="M12" s="47"/>
      <c r="N12" s="47"/>
      <c r="O12" s="47"/>
    </row>
    <row r="13" spans="1:15" x14ac:dyDescent="0.25">
      <c r="A13" s="34"/>
      <c r="B13" s="47" t="s">
        <v>69</v>
      </c>
      <c r="C13" s="47"/>
      <c r="D13" s="47"/>
      <c r="E13" s="47"/>
      <c r="F13" s="47"/>
      <c r="G13" s="47"/>
      <c r="H13" s="47"/>
      <c r="I13" s="47"/>
      <c r="J13" s="47"/>
      <c r="K13" s="47"/>
      <c r="L13" s="47"/>
      <c r="M13" s="47"/>
      <c r="N13" s="47"/>
      <c r="O13" s="47"/>
    </row>
    <row r="14" spans="1:15" x14ac:dyDescent="0.25">
      <c r="A14" s="34"/>
      <c r="B14" s="47" t="s">
        <v>76</v>
      </c>
      <c r="C14" s="47"/>
      <c r="D14" s="47"/>
      <c r="E14" s="47"/>
      <c r="F14" s="47"/>
      <c r="G14" s="47"/>
      <c r="H14" s="47"/>
      <c r="I14" s="47"/>
      <c r="J14" s="47"/>
      <c r="K14" s="47"/>
      <c r="L14" s="47"/>
      <c r="M14" s="47"/>
      <c r="N14" s="47"/>
      <c r="O14" s="47"/>
    </row>
    <row r="15" spans="1:15" x14ac:dyDescent="0.25">
      <c r="A15" s="34"/>
      <c r="B15" s="47" t="s">
        <v>86</v>
      </c>
      <c r="C15" s="47"/>
      <c r="D15" s="47"/>
      <c r="E15" s="47"/>
      <c r="F15" s="47"/>
      <c r="G15" s="47"/>
      <c r="H15" s="47"/>
      <c r="I15" s="47"/>
      <c r="J15" s="47"/>
      <c r="K15" s="47"/>
      <c r="L15" s="47"/>
      <c r="M15" s="47"/>
      <c r="N15" s="47"/>
      <c r="O15" s="47"/>
    </row>
    <row r="16" spans="1:15" x14ac:dyDescent="0.25">
      <c r="A16" s="51" t="s">
        <v>70</v>
      </c>
      <c r="B16" s="51"/>
      <c r="C16" s="51"/>
      <c r="D16" s="51"/>
      <c r="E16" s="51"/>
      <c r="F16" s="51"/>
      <c r="G16" s="51"/>
      <c r="H16" s="51"/>
      <c r="I16" s="51"/>
      <c r="J16" s="51"/>
      <c r="K16" s="51"/>
      <c r="L16" s="51"/>
      <c r="M16" s="51"/>
      <c r="N16" s="51"/>
      <c r="O16" s="51"/>
    </row>
    <row r="17" spans="1:15" x14ac:dyDescent="0.25">
      <c r="A17" s="35"/>
      <c r="B17" s="47" t="s">
        <v>99</v>
      </c>
      <c r="C17" s="47"/>
      <c r="D17" s="47"/>
      <c r="E17" s="47"/>
      <c r="F17" s="47"/>
      <c r="G17" s="47"/>
      <c r="H17" s="47"/>
      <c r="I17" s="47"/>
      <c r="J17" s="47"/>
      <c r="K17" s="47"/>
      <c r="L17" s="47"/>
      <c r="M17" s="47"/>
      <c r="N17" s="47"/>
      <c r="O17" s="47"/>
    </row>
    <row r="18" spans="1:15" x14ac:dyDescent="0.25">
      <c r="A18" s="35"/>
      <c r="B18" s="47" t="s">
        <v>71</v>
      </c>
      <c r="C18" s="47"/>
      <c r="D18" s="47"/>
      <c r="E18" s="47"/>
      <c r="F18" s="47"/>
      <c r="G18" s="47"/>
      <c r="H18" s="47"/>
      <c r="I18" s="47"/>
      <c r="J18" s="47"/>
      <c r="K18" s="47"/>
      <c r="L18" s="47"/>
      <c r="M18" s="47"/>
      <c r="N18" s="47"/>
      <c r="O18" s="47"/>
    </row>
    <row r="19" spans="1:15" x14ac:dyDescent="0.25">
      <c r="A19" s="34"/>
      <c r="B19" s="47" t="s">
        <v>77</v>
      </c>
      <c r="C19" s="47"/>
      <c r="D19" s="47"/>
      <c r="E19" s="47"/>
      <c r="F19" s="47"/>
      <c r="G19" s="47"/>
      <c r="H19" s="47"/>
      <c r="I19" s="47"/>
      <c r="J19" s="47"/>
      <c r="K19" s="47"/>
      <c r="L19" s="47"/>
      <c r="M19" s="47"/>
      <c r="N19" s="47"/>
      <c r="O19" s="47"/>
    </row>
    <row r="20" spans="1:15" x14ac:dyDescent="0.25">
      <c r="A20" s="34"/>
      <c r="B20" s="47" t="s">
        <v>135</v>
      </c>
      <c r="C20" s="47"/>
      <c r="D20" s="47"/>
      <c r="E20" s="47"/>
      <c r="F20" s="47"/>
      <c r="G20" s="47"/>
      <c r="H20" s="47"/>
      <c r="I20" s="47"/>
      <c r="J20" s="47"/>
      <c r="K20" s="47"/>
      <c r="L20" s="47"/>
      <c r="M20" s="47"/>
      <c r="N20" s="47"/>
      <c r="O20" s="47"/>
    </row>
    <row r="21" spans="1:15" x14ac:dyDescent="0.25">
      <c r="A21" s="25"/>
      <c r="B21" s="36"/>
      <c r="C21" s="36"/>
      <c r="D21" s="36"/>
      <c r="E21" s="36"/>
      <c r="F21" s="36"/>
      <c r="G21" s="36"/>
      <c r="H21" s="36"/>
      <c r="I21" s="36"/>
      <c r="J21" s="36"/>
      <c r="K21" s="36"/>
      <c r="L21" s="36"/>
      <c r="M21" s="36"/>
      <c r="N21" s="36"/>
      <c r="O21" s="36"/>
    </row>
    <row r="22" spans="1:15" x14ac:dyDescent="0.25">
      <c r="A22" s="25"/>
      <c r="B22" s="36"/>
      <c r="C22" s="36"/>
      <c r="D22" s="36"/>
      <c r="E22" s="36"/>
      <c r="F22" s="36"/>
      <c r="G22" s="36"/>
      <c r="H22" s="36"/>
      <c r="I22" s="36"/>
      <c r="J22" s="36"/>
      <c r="K22" s="36"/>
      <c r="L22" s="36"/>
      <c r="M22" s="36"/>
      <c r="N22" s="36"/>
      <c r="O22" s="36"/>
    </row>
    <row r="23" spans="1:15" x14ac:dyDescent="0.25">
      <c r="A23" s="48" t="s">
        <v>72</v>
      </c>
      <c r="B23" s="48"/>
      <c r="C23" s="48"/>
      <c r="D23" s="48"/>
      <c r="E23" s="48"/>
      <c r="F23" s="48"/>
      <c r="G23" s="48"/>
      <c r="H23" s="48"/>
      <c r="I23" s="48"/>
      <c r="J23" s="48"/>
      <c r="K23" s="48"/>
      <c r="L23" s="48"/>
      <c r="M23" s="48"/>
      <c r="N23" s="48"/>
      <c r="O23" s="48"/>
    </row>
    <row r="24" spans="1:15" x14ac:dyDescent="0.25">
      <c r="A24" s="48"/>
      <c r="B24" s="48"/>
      <c r="C24" s="48"/>
      <c r="D24" s="48"/>
      <c r="E24" s="48"/>
      <c r="F24" s="48"/>
      <c r="G24" s="48"/>
      <c r="H24" s="48"/>
      <c r="I24" s="48"/>
      <c r="J24" s="48"/>
      <c r="K24" s="48"/>
      <c r="L24" s="48"/>
      <c r="M24" s="48"/>
      <c r="N24" s="48"/>
      <c r="O24" s="48"/>
    </row>
    <row r="25" spans="1:15" x14ac:dyDescent="0.25">
      <c r="A25" s="49" t="s">
        <v>73</v>
      </c>
      <c r="B25" s="50"/>
      <c r="C25" s="50"/>
      <c r="D25" s="50"/>
      <c r="E25" s="50"/>
      <c r="F25" s="50"/>
      <c r="G25" s="50"/>
      <c r="H25" s="50"/>
      <c r="I25" s="50"/>
      <c r="J25" s="50"/>
      <c r="K25" s="50"/>
      <c r="L25" s="50"/>
      <c r="M25" s="50"/>
      <c r="N25" s="50"/>
      <c r="O25" s="50"/>
    </row>
    <row r="26" spans="1:15" x14ac:dyDescent="0.25">
      <c r="A26" s="50"/>
      <c r="B26" s="50"/>
      <c r="C26" s="50"/>
      <c r="D26" s="50"/>
      <c r="E26" s="50"/>
      <c r="F26" s="50"/>
      <c r="G26" s="50"/>
      <c r="H26" s="50"/>
      <c r="I26" s="50"/>
      <c r="J26" s="50"/>
      <c r="K26" s="50"/>
      <c r="L26" s="50"/>
      <c r="M26" s="50"/>
      <c r="N26" s="50"/>
      <c r="O26" s="50"/>
    </row>
    <row r="27" spans="1:15" x14ac:dyDescent="0.25">
      <c r="A27" s="50"/>
      <c r="B27" s="50"/>
      <c r="C27" s="50"/>
      <c r="D27" s="50"/>
      <c r="E27" s="50"/>
      <c r="F27" s="50"/>
      <c r="G27" s="50"/>
      <c r="H27" s="50"/>
      <c r="I27" s="50"/>
      <c r="J27" s="50"/>
      <c r="K27" s="50"/>
      <c r="L27" s="50"/>
      <c r="M27" s="50"/>
      <c r="N27" s="50"/>
      <c r="O27" s="50"/>
    </row>
    <row r="28" spans="1:15" x14ac:dyDescent="0.25">
      <c r="A28" s="50"/>
      <c r="B28" s="50"/>
      <c r="C28" s="50"/>
      <c r="D28" s="50"/>
      <c r="E28" s="50"/>
      <c r="F28" s="50"/>
      <c r="G28" s="50"/>
      <c r="H28" s="50"/>
      <c r="I28" s="50"/>
      <c r="J28" s="50"/>
      <c r="K28" s="50"/>
      <c r="L28" s="50"/>
      <c r="M28" s="50"/>
      <c r="N28" s="50"/>
      <c r="O28" s="50"/>
    </row>
    <row r="29" spans="1:15" x14ac:dyDescent="0.25">
      <c r="A29" s="50"/>
      <c r="B29" s="50"/>
      <c r="C29" s="50"/>
      <c r="D29" s="50"/>
      <c r="E29" s="50"/>
      <c r="F29" s="50"/>
      <c r="G29" s="50"/>
      <c r="H29" s="50"/>
      <c r="I29" s="50"/>
      <c r="J29" s="50"/>
      <c r="K29" s="50"/>
      <c r="L29" s="50"/>
      <c r="M29" s="50"/>
      <c r="N29" s="50"/>
      <c r="O29" s="50"/>
    </row>
  </sheetData>
  <mergeCells count="15">
    <mergeCell ref="B13:O13"/>
    <mergeCell ref="A1:O7"/>
    <mergeCell ref="A8:O9"/>
    <mergeCell ref="A10:O10"/>
    <mergeCell ref="B11:O11"/>
    <mergeCell ref="B12:O12"/>
    <mergeCell ref="B20:O20"/>
    <mergeCell ref="A23:O24"/>
    <mergeCell ref="A25:O29"/>
    <mergeCell ref="B14:O14"/>
    <mergeCell ref="B15:O15"/>
    <mergeCell ref="A16:O16"/>
    <mergeCell ref="B17:O17"/>
    <mergeCell ref="B18:O18"/>
    <mergeCell ref="B19:O19"/>
  </mergeCells>
  <hyperlinks>
    <hyperlink ref="B11:O11" location="'9.1.1'!A1" display="9.1.1 Direct research expenditures by source, Universitywide"/>
    <hyperlink ref="B12:O12" location="'9.1.2'!A1" display="9.1.2 Direct research expenditures by cost type, Universitywide"/>
    <hyperlink ref="B14:O14" location="'9.1.4'!A1" display="9.1.4 Research expenditures, US 4-year univesities"/>
    <hyperlink ref="B13:O13" location="'9.1.3'!A1" display="9.1.3 Direct research expenditures by discipline, Universitywide"/>
    <hyperlink ref="B15:O15" location="'9.1.5'!A1" display="9.1.5 Research expenditures per ladder-rank faculty, UC and AAU comparison universities"/>
    <hyperlink ref="B20:O20" location="'9.2.4'!A1" display="9.2.4 Startups based on UC patents formed in California, Universitywide"/>
    <hyperlink ref="B19:O19" location="'9.2.3'!A1" display="9.2.3 New licenses for UC patents issued to California businesses, Universitywide"/>
    <hyperlink ref="B17:O17" location="'9.2.1'!A1" display="9.2.1 eScholarship downloads of UC scholarly materials, Universitywide"/>
    <hyperlink ref="B18:O18" location="'9.2.2'!A1" display="9.2.2 UC research publication performance, by Field-Weighted Citation Impact (FWCI) and discipline group, Universitywide"/>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heetViews>
  <sheetFormatPr defaultRowHeight="15" x14ac:dyDescent="0.25"/>
  <cols>
    <col min="1" max="1" width="14.28515625" customWidth="1"/>
    <col min="2" max="2" width="27.42578125" customWidth="1"/>
  </cols>
  <sheetData>
    <row r="1" spans="1:2" x14ac:dyDescent="0.25">
      <c r="A1" s="32" t="s">
        <v>134</v>
      </c>
    </row>
    <row r="3" spans="1:2" x14ac:dyDescent="0.25">
      <c r="A3" s="33" t="s">
        <v>41</v>
      </c>
      <c r="B3" s="33" t="s">
        <v>66</v>
      </c>
    </row>
    <row r="4" spans="1:2" x14ac:dyDescent="0.25">
      <c r="A4" s="30" t="s">
        <v>12</v>
      </c>
      <c r="B4">
        <v>45</v>
      </c>
    </row>
    <row r="5" spans="1:2" x14ac:dyDescent="0.25">
      <c r="A5" s="30" t="s">
        <v>13</v>
      </c>
      <c r="B5">
        <v>53</v>
      </c>
    </row>
    <row r="6" spans="1:2" x14ac:dyDescent="0.25">
      <c r="A6" s="30" t="s">
        <v>14</v>
      </c>
      <c r="B6">
        <v>58</v>
      </c>
    </row>
    <row r="7" spans="1:2" x14ac:dyDescent="0.25">
      <c r="A7" s="30" t="s">
        <v>15</v>
      </c>
      <c r="B7">
        <v>73</v>
      </c>
    </row>
    <row r="8" spans="1:2" x14ac:dyDescent="0.25">
      <c r="A8" t="s">
        <v>16</v>
      </c>
      <c r="B8">
        <v>73</v>
      </c>
    </row>
    <row r="9" spans="1:2" x14ac:dyDescent="0.25">
      <c r="A9" t="s">
        <v>17</v>
      </c>
      <c r="B9">
        <v>75</v>
      </c>
    </row>
    <row r="10" spans="1:2" x14ac:dyDescent="0.25">
      <c r="A10" s="30" t="s">
        <v>18</v>
      </c>
      <c r="B10">
        <v>84</v>
      </c>
    </row>
    <row r="11" spans="1:2" x14ac:dyDescent="0.25">
      <c r="A11" s="30" t="s">
        <v>19</v>
      </c>
      <c r="B11">
        <v>84</v>
      </c>
    </row>
    <row r="13" spans="1:2" x14ac:dyDescent="0.25">
      <c r="A13" t="s">
        <v>65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sqref="A1:G1"/>
    </sheetView>
  </sheetViews>
  <sheetFormatPr defaultRowHeight="15" x14ac:dyDescent="0.25"/>
  <cols>
    <col min="2" max="7" width="14.28515625" customWidth="1"/>
  </cols>
  <sheetData>
    <row r="1" spans="1:7" x14ac:dyDescent="0.25">
      <c r="A1" s="56" t="s">
        <v>80</v>
      </c>
      <c r="B1" s="56"/>
      <c r="C1" s="56"/>
      <c r="D1" s="56"/>
      <c r="E1" s="56"/>
      <c r="F1" s="56"/>
      <c r="G1" s="56"/>
    </row>
    <row r="2" spans="1:7" x14ac:dyDescent="0.25">
      <c r="A2" s="1"/>
      <c r="B2" s="1"/>
      <c r="C2" s="1"/>
      <c r="D2" s="1"/>
      <c r="E2" s="1"/>
      <c r="F2" s="1"/>
      <c r="G2" s="1"/>
    </row>
    <row r="3" spans="1:7" ht="39" x14ac:dyDescent="0.25">
      <c r="A3" s="2" t="s">
        <v>41</v>
      </c>
      <c r="B3" s="3" t="s">
        <v>0</v>
      </c>
      <c r="C3" s="3" t="s">
        <v>1</v>
      </c>
      <c r="D3" s="3" t="s">
        <v>2</v>
      </c>
      <c r="E3" s="3" t="s">
        <v>3</v>
      </c>
      <c r="F3" s="3" t="s">
        <v>4</v>
      </c>
      <c r="G3" s="3" t="s">
        <v>5</v>
      </c>
    </row>
    <row r="4" spans="1:7" x14ac:dyDescent="0.25">
      <c r="A4" s="4" t="s">
        <v>8</v>
      </c>
      <c r="B4" s="6">
        <v>2356660775.5013828</v>
      </c>
      <c r="C4" s="6">
        <v>646323924.85456204</v>
      </c>
      <c r="D4" s="6">
        <v>274956362.26803505</v>
      </c>
      <c r="E4" s="6">
        <v>413367177.54393381</v>
      </c>
      <c r="F4" s="6">
        <v>232450642.72081408</v>
      </c>
      <c r="G4" s="6">
        <v>364114460.65979719</v>
      </c>
    </row>
    <row r="5" spans="1:7" x14ac:dyDescent="0.25">
      <c r="A5" s="4" t="s">
        <v>9</v>
      </c>
      <c r="B5" s="6">
        <v>2304084377.4118128</v>
      </c>
      <c r="C5" s="6">
        <v>699444427.83250999</v>
      </c>
      <c r="D5" s="6">
        <v>298318856.61965013</v>
      </c>
      <c r="E5" s="6">
        <v>470681414.1525951</v>
      </c>
      <c r="F5" s="6">
        <v>264362686.39120305</v>
      </c>
      <c r="G5" s="6">
        <v>373410830.35752815</v>
      </c>
    </row>
    <row r="6" spans="1:7" x14ac:dyDescent="0.25">
      <c r="A6" s="4" t="s">
        <v>10</v>
      </c>
      <c r="B6" s="6">
        <v>2301406053.53935</v>
      </c>
      <c r="C6" s="6">
        <v>657446528.22541606</v>
      </c>
      <c r="D6" s="6">
        <v>287069127.24619108</v>
      </c>
      <c r="E6" s="6">
        <v>489659965.17287278</v>
      </c>
      <c r="F6" s="6">
        <v>315989128.70853794</v>
      </c>
      <c r="G6" s="6">
        <v>397926100.99902511</v>
      </c>
    </row>
    <row r="7" spans="1:7" x14ac:dyDescent="0.25">
      <c r="A7" s="4" t="s">
        <v>11</v>
      </c>
      <c r="B7" s="6">
        <v>2551865932.5115705</v>
      </c>
      <c r="C7" s="6">
        <v>600572989.07679582</v>
      </c>
      <c r="D7" s="6">
        <v>288606378.84680402</v>
      </c>
      <c r="E7" s="6">
        <v>498758844.20113492</v>
      </c>
      <c r="F7" s="6">
        <v>309358098.14496899</v>
      </c>
      <c r="G7" s="6">
        <v>422517331.48303211</v>
      </c>
    </row>
    <row r="8" spans="1:7" x14ac:dyDescent="0.25">
      <c r="A8" s="4" t="s">
        <v>12</v>
      </c>
      <c r="B8" s="6">
        <v>2721476501.9577022</v>
      </c>
      <c r="C8" s="6">
        <v>612804794.34276235</v>
      </c>
      <c r="D8" s="6">
        <v>294046261.86314404</v>
      </c>
      <c r="E8" s="6">
        <v>481571064.38283503</v>
      </c>
      <c r="F8" s="6">
        <v>299072728.097332</v>
      </c>
      <c r="G8" s="6">
        <v>435197680.98306501</v>
      </c>
    </row>
    <row r="9" spans="1:7" x14ac:dyDescent="0.25">
      <c r="A9" s="4" t="s">
        <v>13</v>
      </c>
      <c r="B9" s="6">
        <v>2631821780.4163122</v>
      </c>
      <c r="C9" s="6">
        <v>682182378.03351891</v>
      </c>
      <c r="D9" s="6">
        <v>317089373.54108316</v>
      </c>
      <c r="E9" s="6">
        <v>470389042.62483096</v>
      </c>
      <c r="F9" s="6">
        <v>303644996.24663597</v>
      </c>
      <c r="G9" s="6">
        <v>454329347.64398497</v>
      </c>
    </row>
    <row r="10" spans="1:7" x14ac:dyDescent="0.25">
      <c r="A10" s="4" t="s">
        <v>14</v>
      </c>
      <c r="B10" s="6">
        <v>2461078702.8261404</v>
      </c>
      <c r="C10" s="6">
        <v>718592641.16565597</v>
      </c>
      <c r="D10" s="6">
        <v>264259511.92943597</v>
      </c>
      <c r="E10" s="6">
        <v>530027853.60218436</v>
      </c>
      <c r="F10" s="6">
        <v>299185957.00557601</v>
      </c>
      <c r="G10" s="6">
        <v>405482500.67835206</v>
      </c>
    </row>
    <row r="11" spans="1:7" x14ac:dyDescent="0.25">
      <c r="A11" s="4" t="s">
        <v>15</v>
      </c>
      <c r="B11" s="6">
        <v>2470307916.0450816</v>
      </c>
      <c r="C11" s="6">
        <v>656554942.92177618</v>
      </c>
      <c r="D11" s="6">
        <v>264275466.43234599</v>
      </c>
      <c r="E11" s="6">
        <v>554936263.46147215</v>
      </c>
      <c r="F11" s="6">
        <v>323060211.33064008</v>
      </c>
      <c r="G11" s="6">
        <v>352287107.94373584</v>
      </c>
    </row>
    <row r="12" spans="1:7" x14ac:dyDescent="0.25">
      <c r="A12" s="4" t="s">
        <v>16</v>
      </c>
      <c r="B12" s="6">
        <v>2320667434.0586872</v>
      </c>
      <c r="C12" s="6">
        <v>845472496.94091606</v>
      </c>
      <c r="D12" s="6">
        <v>242183267.9064239</v>
      </c>
      <c r="E12" s="6">
        <v>573763329.60070801</v>
      </c>
      <c r="F12" s="6">
        <v>324136076.45593178</v>
      </c>
      <c r="G12" s="6">
        <v>423660399.11363989</v>
      </c>
    </row>
    <row r="13" spans="1:7" x14ac:dyDescent="0.25">
      <c r="A13" s="4" t="s">
        <v>17</v>
      </c>
      <c r="B13" s="6">
        <v>2346117077.2469554</v>
      </c>
      <c r="C13" s="6">
        <v>890606678.39160776</v>
      </c>
      <c r="D13" s="6">
        <v>232903421.12355402</v>
      </c>
      <c r="E13" s="6">
        <v>598905946.58684993</v>
      </c>
      <c r="F13" s="6">
        <v>325481950.16627008</v>
      </c>
      <c r="G13" s="6">
        <v>416979916.79632986</v>
      </c>
    </row>
    <row r="14" spans="1:7" x14ac:dyDescent="0.25">
      <c r="A14" s="4" t="s">
        <v>18</v>
      </c>
      <c r="B14" s="6">
        <v>2298291340.9010749</v>
      </c>
      <c r="C14" s="6">
        <v>922301767.85280275</v>
      </c>
      <c r="D14" s="6">
        <v>238763606.68990701</v>
      </c>
      <c r="E14" s="6">
        <v>680801199.83652377</v>
      </c>
      <c r="F14" s="6">
        <v>334562565.45080197</v>
      </c>
      <c r="G14" s="6">
        <v>439484402.60886198</v>
      </c>
    </row>
    <row r="15" spans="1:7" x14ac:dyDescent="0.25">
      <c r="A15" s="4" t="s">
        <v>19</v>
      </c>
      <c r="B15" s="6">
        <v>2313089519.6129756</v>
      </c>
      <c r="C15" s="6">
        <v>928220282.08244395</v>
      </c>
      <c r="D15" s="6">
        <v>274026130.05346799</v>
      </c>
      <c r="E15" s="6">
        <v>690364080.60157192</v>
      </c>
      <c r="F15" s="6">
        <v>360172393.1398322</v>
      </c>
      <c r="G15" s="6">
        <v>463841180.3993758</v>
      </c>
    </row>
    <row r="16" spans="1:7" x14ac:dyDescent="0.25">
      <c r="A16" s="4" t="s">
        <v>20</v>
      </c>
      <c r="B16" s="6">
        <v>2321024297.3600001</v>
      </c>
      <c r="C16" s="6">
        <v>893722135.76999986</v>
      </c>
      <c r="D16" s="6">
        <v>223210692.48000002</v>
      </c>
      <c r="E16" s="6">
        <v>686772691.51999998</v>
      </c>
      <c r="F16" s="6">
        <v>347358480.92999995</v>
      </c>
      <c r="G16" s="6">
        <v>468894208.54999983</v>
      </c>
    </row>
    <row r="17" spans="1:7" x14ac:dyDescent="0.25">
      <c r="A17" s="57" t="s">
        <v>7</v>
      </c>
      <c r="B17" s="57"/>
      <c r="C17" s="57"/>
      <c r="D17" s="57"/>
      <c r="E17" s="57"/>
      <c r="F17" s="57"/>
      <c r="G17" s="57"/>
    </row>
    <row r="18" spans="1:7" x14ac:dyDescent="0.25">
      <c r="A18" s="57"/>
      <c r="B18" s="57"/>
      <c r="C18" s="57"/>
      <c r="D18" s="57"/>
      <c r="E18" s="57"/>
      <c r="F18" s="57"/>
      <c r="G18" s="57"/>
    </row>
    <row r="19" spans="1:7" x14ac:dyDescent="0.25">
      <c r="A19" s="58" t="s">
        <v>21</v>
      </c>
      <c r="B19" s="58"/>
      <c r="C19" s="58"/>
      <c r="D19" s="58"/>
      <c r="E19" s="58"/>
      <c r="F19" s="58"/>
      <c r="G19" s="58"/>
    </row>
    <row r="20" spans="1:7" x14ac:dyDescent="0.25">
      <c r="A20" s="58"/>
      <c r="B20" s="58"/>
      <c r="C20" s="58"/>
      <c r="D20" s="58"/>
      <c r="E20" s="58"/>
      <c r="F20" s="58"/>
      <c r="G20" s="58"/>
    </row>
  </sheetData>
  <mergeCells count="3">
    <mergeCell ref="A1:G1"/>
    <mergeCell ref="A17:G18"/>
    <mergeCell ref="A19:G2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sqref="A1:E1"/>
    </sheetView>
  </sheetViews>
  <sheetFormatPr defaultRowHeight="15" x14ac:dyDescent="0.25"/>
  <cols>
    <col min="1" max="1" width="35.7109375" customWidth="1"/>
    <col min="2" max="2" width="14.28515625" customWidth="1"/>
    <col min="3" max="3" width="9.140625" customWidth="1"/>
    <col min="4" max="4" width="35.5703125" customWidth="1"/>
    <col min="5" max="5" width="14.28515625" customWidth="1"/>
  </cols>
  <sheetData>
    <row r="1" spans="1:5" x14ac:dyDescent="0.25">
      <c r="A1" s="56" t="s">
        <v>79</v>
      </c>
      <c r="B1" s="56"/>
      <c r="C1" s="56"/>
      <c r="D1" s="56"/>
      <c r="E1" s="56"/>
    </row>
    <row r="2" spans="1:5" x14ac:dyDescent="0.25">
      <c r="A2" s="1"/>
      <c r="B2" s="1"/>
      <c r="C2" s="1"/>
      <c r="D2" s="1"/>
      <c r="E2" s="1"/>
    </row>
    <row r="3" spans="1:5" x14ac:dyDescent="0.25">
      <c r="A3" s="7" t="s">
        <v>22</v>
      </c>
      <c r="B3" s="7" t="s">
        <v>23</v>
      </c>
      <c r="D3" s="8" t="s">
        <v>31</v>
      </c>
      <c r="E3" s="9" t="s">
        <v>30</v>
      </c>
    </row>
    <row r="4" spans="1:5" x14ac:dyDescent="0.25">
      <c r="A4" s="10" t="s">
        <v>26</v>
      </c>
      <c r="B4" s="6">
        <v>2295281869.1999998</v>
      </c>
      <c r="D4" s="11" t="s">
        <v>34</v>
      </c>
      <c r="E4" s="6">
        <f>0.2373*$E$9</f>
        <v>544670387.51370001</v>
      </c>
    </row>
    <row r="5" spans="1:5" x14ac:dyDescent="0.25">
      <c r="A5" t="s">
        <v>27</v>
      </c>
      <c r="B5" s="6">
        <v>783857977.27999985</v>
      </c>
      <c r="D5" s="11" t="s">
        <v>35</v>
      </c>
      <c r="E5" s="6">
        <f>0.1263*$E$9</f>
        <v>289894100.05470002</v>
      </c>
    </row>
    <row r="6" spans="1:5" x14ac:dyDescent="0.25">
      <c r="A6" t="s">
        <v>28</v>
      </c>
      <c r="B6" s="6">
        <v>771478916.46000004</v>
      </c>
      <c r="D6" s="11" t="s">
        <v>36</v>
      </c>
      <c r="E6" s="6">
        <f>0.1219*$E$9</f>
        <v>279794859.83109999</v>
      </c>
    </row>
    <row r="7" spans="1:5" x14ac:dyDescent="0.25">
      <c r="A7" s="10" t="s">
        <v>29</v>
      </c>
      <c r="B7" s="6">
        <v>551718143.19000006</v>
      </c>
      <c r="D7" s="11" t="s">
        <v>38</v>
      </c>
      <c r="E7" s="6">
        <v>355539161</v>
      </c>
    </row>
    <row r="8" spans="1:5" x14ac:dyDescent="0.25">
      <c r="A8" s="12" t="s">
        <v>24</v>
      </c>
      <c r="B8" s="17">
        <v>538645600.48000002</v>
      </c>
      <c r="D8" s="13" t="s">
        <v>37</v>
      </c>
      <c r="E8" s="17">
        <f>0.3596*$E$9</f>
        <v>825383360.09239995</v>
      </c>
    </row>
    <row r="9" spans="1:5" x14ac:dyDescent="0.25">
      <c r="A9" s="14" t="s">
        <v>25</v>
      </c>
      <c r="B9" s="18">
        <f>SUM(B4:B8)</f>
        <v>4940982506.6099987</v>
      </c>
      <c r="D9" s="20" t="s">
        <v>133</v>
      </c>
      <c r="E9" s="19">
        <v>2295281869</v>
      </c>
    </row>
    <row r="10" spans="1:5" x14ac:dyDescent="0.25">
      <c r="A10" s="15"/>
    </row>
    <row r="11" spans="1:5" x14ac:dyDescent="0.25">
      <c r="A11" s="16" t="s">
        <v>32</v>
      </c>
      <c r="B11" s="16"/>
    </row>
    <row r="12" spans="1:5" x14ac:dyDescent="0.25">
      <c r="A12" t="s">
        <v>33</v>
      </c>
    </row>
  </sheetData>
  <mergeCells count="1">
    <mergeCell ref="A1:E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sqref="A1:F1"/>
    </sheetView>
  </sheetViews>
  <sheetFormatPr defaultRowHeight="15" x14ac:dyDescent="0.25"/>
  <cols>
    <col min="1" max="1" width="10.85546875" customWidth="1"/>
    <col min="2" max="11" width="14.28515625" customWidth="1"/>
  </cols>
  <sheetData>
    <row r="1" spans="1:11" x14ac:dyDescent="0.25">
      <c r="A1" s="56" t="s">
        <v>40</v>
      </c>
      <c r="B1" s="56"/>
      <c r="C1" s="56"/>
      <c r="D1" s="56"/>
      <c r="E1" s="56"/>
      <c r="F1" s="56"/>
      <c r="G1" s="21"/>
      <c r="H1" s="21"/>
      <c r="I1" s="21"/>
      <c r="J1" s="21"/>
      <c r="K1" s="21"/>
    </row>
    <row r="2" spans="1:11" x14ac:dyDescent="0.25">
      <c r="A2" s="1"/>
      <c r="B2" s="1"/>
      <c r="C2" s="1"/>
      <c r="D2" s="1"/>
      <c r="E2" s="1"/>
      <c r="F2" s="1"/>
      <c r="G2" s="21"/>
      <c r="H2" s="21"/>
      <c r="I2" s="21"/>
      <c r="J2" s="21"/>
      <c r="K2" s="21"/>
    </row>
    <row r="3" spans="1:11" ht="30" x14ac:dyDescent="0.25">
      <c r="A3" s="22" t="s">
        <v>41</v>
      </c>
      <c r="B3" s="22" t="s">
        <v>39</v>
      </c>
      <c r="C3" s="22" t="s">
        <v>49</v>
      </c>
      <c r="D3" s="22" t="s">
        <v>43</v>
      </c>
      <c r="E3" s="22" t="s">
        <v>44</v>
      </c>
      <c r="F3" s="22" t="s">
        <v>45</v>
      </c>
      <c r="G3" s="22" t="s">
        <v>46</v>
      </c>
      <c r="H3" s="22" t="s">
        <v>47</v>
      </c>
      <c r="I3" s="22" t="s">
        <v>48</v>
      </c>
      <c r="J3" s="22" t="s">
        <v>42</v>
      </c>
      <c r="K3" s="22" t="s">
        <v>25</v>
      </c>
    </row>
    <row r="4" spans="1:11" x14ac:dyDescent="0.25">
      <c r="A4" t="s">
        <v>8</v>
      </c>
      <c r="B4" s="6">
        <v>2009027202.3522046</v>
      </c>
      <c r="C4" s="6">
        <v>629532948.44550395</v>
      </c>
      <c r="D4" s="6">
        <v>664136683.6524421</v>
      </c>
      <c r="E4" s="6">
        <v>610643053.89479911</v>
      </c>
      <c r="F4" s="6">
        <v>178545222.63110194</v>
      </c>
      <c r="G4" s="6">
        <v>98859894.647425011</v>
      </c>
      <c r="H4" s="6">
        <v>72226883.371706009</v>
      </c>
      <c r="I4" s="6">
        <v>21711363.104385998</v>
      </c>
      <c r="J4" s="6">
        <v>3190091.4489559992</v>
      </c>
      <c r="K4" s="18">
        <f>SUM(B4:J4)</f>
        <v>4287873343.5485249</v>
      </c>
    </row>
    <row r="5" spans="1:11" x14ac:dyDescent="0.25">
      <c r="A5" t="s">
        <v>9</v>
      </c>
      <c r="B5" s="6">
        <v>2059328621.6805773</v>
      </c>
      <c r="C5" s="6">
        <v>630741667.07284415</v>
      </c>
      <c r="D5" s="6">
        <v>664566127.36151898</v>
      </c>
      <c r="E5" s="6">
        <v>625103002.04737186</v>
      </c>
      <c r="F5" s="6">
        <v>186118404.27793407</v>
      </c>
      <c r="G5" s="6">
        <v>132484021.553225</v>
      </c>
      <c r="H5" s="6">
        <v>86231441.736643016</v>
      </c>
      <c r="I5" s="6">
        <v>24109155.786159009</v>
      </c>
      <c r="J5" s="6">
        <v>1620151.2490250005</v>
      </c>
      <c r="K5" s="18">
        <f t="shared" ref="K5:K16" si="0">SUM(B5:J5)</f>
        <v>4410302592.7652979</v>
      </c>
    </row>
    <row r="6" spans="1:11" x14ac:dyDescent="0.25">
      <c r="A6" t="s">
        <v>10</v>
      </c>
      <c r="B6" s="6">
        <v>2078584156.6523561</v>
      </c>
      <c r="C6" s="6">
        <v>656171201.28541994</v>
      </c>
      <c r="D6" s="6">
        <v>660640230.59997702</v>
      </c>
      <c r="E6" s="6">
        <v>615081482.064291</v>
      </c>
      <c r="F6" s="6">
        <v>192280460.64817595</v>
      </c>
      <c r="G6" s="6">
        <v>134197372.02956596</v>
      </c>
      <c r="H6" s="6">
        <v>84956003.084509984</v>
      </c>
      <c r="I6" s="6">
        <v>25707464.374205992</v>
      </c>
      <c r="J6" s="6">
        <v>1878533.1528909998</v>
      </c>
      <c r="K6" s="18">
        <f t="shared" si="0"/>
        <v>4449496903.8913927</v>
      </c>
    </row>
    <row r="7" spans="1:11" x14ac:dyDescent="0.25">
      <c r="A7" t="s">
        <v>11</v>
      </c>
      <c r="B7" s="6">
        <v>2186324856.6248341</v>
      </c>
      <c r="C7" s="6">
        <v>689982677.77833903</v>
      </c>
      <c r="D7" s="6">
        <v>663933092.515311</v>
      </c>
      <c r="E7" s="6">
        <v>631273215.81759</v>
      </c>
      <c r="F7" s="6">
        <v>190456848.76496404</v>
      </c>
      <c r="G7" s="6">
        <v>208563059.39100006</v>
      </c>
      <c r="H7" s="6">
        <v>69982855.125036001</v>
      </c>
      <c r="I7" s="6">
        <v>29083020.687440999</v>
      </c>
      <c r="J7" s="6">
        <v>2079947.5597919999</v>
      </c>
      <c r="K7" s="18">
        <f t="shared" si="0"/>
        <v>4671679574.2643061</v>
      </c>
    </row>
    <row r="8" spans="1:11" x14ac:dyDescent="0.25">
      <c r="A8" t="s">
        <v>12</v>
      </c>
      <c r="B8" s="6">
        <v>2350352967.6446185</v>
      </c>
      <c r="C8" s="6">
        <v>708801265.82342005</v>
      </c>
      <c r="D8" s="6">
        <v>653313253.94554806</v>
      </c>
      <c r="E8" s="6">
        <v>642304126.53538597</v>
      </c>
      <c r="F8" s="6">
        <v>199456523.42742705</v>
      </c>
      <c r="G8" s="6">
        <v>187752342.53316802</v>
      </c>
      <c r="H8" s="6">
        <v>71241426.123399019</v>
      </c>
      <c r="I8" s="6">
        <v>28964632.843944009</v>
      </c>
      <c r="J8" s="6">
        <v>1982492.7499300002</v>
      </c>
      <c r="K8" s="18">
        <f t="shared" si="0"/>
        <v>4844169031.6268406</v>
      </c>
    </row>
    <row r="9" spans="1:11" x14ac:dyDescent="0.25">
      <c r="A9" t="s">
        <v>13</v>
      </c>
      <c r="B9" s="6">
        <v>2354261048.0692272</v>
      </c>
      <c r="C9" s="6">
        <v>714327275.42112195</v>
      </c>
      <c r="D9" s="6">
        <v>657439378.23237276</v>
      </c>
      <c r="E9" s="6">
        <v>626850941.89788401</v>
      </c>
      <c r="F9" s="6">
        <v>197284621.45126894</v>
      </c>
      <c r="G9" s="6">
        <v>186961824.54368088</v>
      </c>
      <c r="H9" s="6">
        <v>76681086.832229003</v>
      </c>
      <c r="I9" s="6">
        <v>30110385.370207999</v>
      </c>
      <c r="J9" s="6">
        <v>15540356.688372998</v>
      </c>
      <c r="K9" s="18">
        <f t="shared" si="0"/>
        <v>4859456918.5063658</v>
      </c>
    </row>
    <row r="10" spans="1:11" x14ac:dyDescent="0.25">
      <c r="A10" t="s">
        <v>14</v>
      </c>
      <c r="B10" s="6">
        <v>2267402191.2273645</v>
      </c>
      <c r="C10" s="6">
        <v>700540926.21939218</v>
      </c>
      <c r="D10" s="6">
        <v>636431031.24585223</v>
      </c>
      <c r="E10" s="6">
        <v>601692013.39216816</v>
      </c>
      <c r="F10" s="6">
        <v>185763221.30593204</v>
      </c>
      <c r="G10" s="6">
        <v>176290980.80449602</v>
      </c>
      <c r="H10" s="6">
        <v>73503420.565203995</v>
      </c>
      <c r="I10" s="6">
        <v>34675333.700907998</v>
      </c>
      <c r="J10" s="6">
        <v>2328048.746028</v>
      </c>
      <c r="K10" s="18">
        <f t="shared" si="0"/>
        <v>4678627167.2073441</v>
      </c>
    </row>
    <row r="11" spans="1:11" x14ac:dyDescent="0.25">
      <c r="A11" t="s">
        <v>15</v>
      </c>
      <c r="B11" s="6">
        <v>2219420560.6336069</v>
      </c>
      <c r="C11" s="6">
        <v>682046495.43529606</v>
      </c>
      <c r="D11" s="6">
        <v>680800626.50678027</v>
      </c>
      <c r="E11" s="6">
        <v>579372175.09004605</v>
      </c>
      <c r="F11" s="6">
        <v>192290136.27146</v>
      </c>
      <c r="G11" s="6">
        <v>161935884.72370404</v>
      </c>
      <c r="H11" s="6">
        <v>70663997.350886002</v>
      </c>
      <c r="I11" s="6">
        <v>32344011.684836004</v>
      </c>
      <c r="J11" s="6">
        <v>2548020.4384380016</v>
      </c>
      <c r="K11" s="18">
        <f t="shared" si="0"/>
        <v>4621421908.1350546</v>
      </c>
    </row>
    <row r="12" spans="1:11" x14ac:dyDescent="0.25">
      <c r="A12" t="s">
        <v>16</v>
      </c>
      <c r="B12" s="6">
        <v>2294412331.608695</v>
      </c>
      <c r="C12" s="6">
        <v>682053205.81351209</v>
      </c>
      <c r="D12" s="6">
        <v>714666597.73173571</v>
      </c>
      <c r="E12" s="6">
        <v>580393472.21200788</v>
      </c>
      <c r="F12" s="6">
        <v>196723303.59988794</v>
      </c>
      <c r="G12" s="6">
        <v>147746118.056472</v>
      </c>
      <c r="H12" s="6">
        <v>76536068.68611601</v>
      </c>
      <c r="I12" s="6">
        <v>33878452.986143991</v>
      </c>
      <c r="J12" s="6">
        <v>3473453.3817359996</v>
      </c>
      <c r="K12" s="18">
        <f t="shared" si="0"/>
        <v>4729883004.0763063</v>
      </c>
    </row>
    <row r="13" spans="1:11" x14ac:dyDescent="0.25">
      <c r="A13" t="s">
        <v>17</v>
      </c>
      <c r="B13" s="6">
        <v>2364136130.5160542</v>
      </c>
      <c r="C13" s="6">
        <v>671603235.9633323</v>
      </c>
      <c r="D13" s="6">
        <v>710910644.64204788</v>
      </c>
      <c r="E13" s="6">
        <v>613572030.54858994</v>
      </c>
      <c r="F13" s="6">
        <v>199413748.41229603</v>
      </c>
      <c r="G13" s="6">
        <v>130692789.93246599</v>
      </c>
      <c r="H13" s="6">
        <v>84351001.211141989</v>
      </c>
      <c r="I13" s="6">
        <v>31762532.330686003</v>
      </c>
      <c r="J13" s="6">
        <v>4552876.7549539991</v>
      </c>
      <c r="K13" s="18">
        <f t="shared" si="0"/>
        <v>4810994990.3115673</v>
      </c>
    </row>
    <row r="14" spans="1:11" x14ac:dyDescent="0.25">
      <c r="A14" t="s">
        <v>18</v>
      </c>
      <c r="B14" s="6">
        <v>2466830405.199029</v>
      </c>
      <c r="C14" s="6">
        <v>649837564.44976199</v>
      </c>
      <c r="D14" s="6">
        <v>701295271.79424715</v>
      </c>
      <c r="E14" s="6">
        <v>622608121.92846775</v>
      </c>
      <c r="F14" s="6">
        <v>198049987.98981506</v>
      </c>
      <c r="G14" s="6">
        <v>150075991.35879999</v>
      </c>
      <c r="H14" s="6">
        <v>89810004.625951976</v>
      </c>
      <c r="I14" s="6">
        <v>31902509.089477003</v>
      </c>
      <c r="J14" s="6">
        <v>3795026.9044219996</v>
      </c>
      <c r="K14" s="18">
        <f t="shared" si="0"/>
        <v>4914204883.3399706</v>
      </c>
    </row>
    <row r="15" spans="1:11" x14ac:dyDescent="0.25">
      <c r="A15" t="s">
        <v>19</v>
      </c>
      <c r="B15" s="6">
        <v>2612681746.7802477</v>
      </c>
      <c r="C15" s="6">
        <v>672636394.83112776</v>
      </c>
      <c r="D15" s="6">
        <v>634163163.08435988</v>
      </c>
      <c r="E15" s="6">
        <v>654608739.03328788</v>
      </c>
      <c r="F15" s="6">
        <v>201493453.08487198</v>
      </c>
      <c r="G15" s="6">
        <v>125756496.222864</v>
      </c>
      <c r="H15" s="6">
        <v>93863258.865792006</v>
      </c>
      <c r="I15" s="6">
        <v>30368259.169715997</v>
      </c>
      <c r="J15" s="6">
        <v>4142074.8173999991</v>
      </c>
      <c r="K15" s="18">
        <f t="shared" si="0"/>
        <v>5029713585.8896675</v>
      </c>
    </row>
    <row r="16" spans="1:11" x14ac:dyDescent="0.25">
      <c r="A16" t="s">
        <v>20</v>
      </c>
      <c r="B16" s="6">
        <v>2500167500.0899997</v>
      </c>
      <c r="C16" s="6">
        <v>670307337.54999995</v>
      </c>
      <c r="D16" s="6">
        <v>668892689.31999993</v>
      </c>
      <c r="E16" s="6">
        <v>653631062.38999975</v>
      </c>
      <c r="F16" s="6">
        <v>201851259.58000004</v>
      </c>
      <c r="G16" s="6">
        <v>125312711.94000001</v>
      </c>
      <c r="H16" s="6">
        <v>91015301.920000002</v>
      </c>
      <c r="I16" s="6">
        <v>26338865.800000008</v>
      </c>
      <c r="J16" s="6">
        <v>3465778.02</v>
      </c>
      <c r="K16" s="18">
        <f t="shared" si="0"/>
        <v>4940982506.6099987</v>
      </c>
    </row>
    <row r="18" spans="1:1" x14ac:dyDescent="0.25">
      <c r="A18" t="s">
        <v>50</v>
      </c>
    </row>
    <row r="19" spans="1:1" x14ac:dyDescent="0.25">
      <c r="A19" t="s">
        <v>21</v>
      </c>
    </row>
  </sheetData>
  <mergeCells count="1">
    <mergeCell ref="A1:F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sqref="A1:C1"/>
    </sheetView>
  </sheetViews>
  <sheetFormatPr defaultRowHeight="15" x14ac:dyDescent="0.25"/>
  <cols>
    <col min="1" max="1" width="28.5703125" customWidth="1"/>
    <col min="2" max="2" width="21.42578125" customWidth="1"/>
    <col min="3" max="3" width="17.85546875" customWidth="1"/>
  </cols>
  <sheetData>
    <row r="1" spans="1:3" x14ac:dyDescent="0.25">
      <c r="A1" s="56" t="s">
        <v>78</v>
      </c>
      <c r="B1" s="56"/>
      <c r="C1" s="56"/>
    </row>
    <row r="2" spans="1:3" x14ac:dyDescent="0.25">
      <c r="A2" s="1"/>
      <c r="B2" s="1"/>
      <c r="C2" s="1"/>
    </row>
    <row r="3" spans="1:3" ht="30" customHeight="1" x14ac:dyDescent="0.25">
      <c r="A3" s="23" t="s">
        <v>56</v>
      </c>
      <c r="B3" s="24" t="s">
        <v>62</v>
      </c>
      <c r="C3" s="24" t="s">
        <v>57</v>
      </c>
    </row>
    <row r="4" spans="1:3" x14ac:dyDescent="0.25">
      <c r="A4" s="4" t="s">
        <v>58</v>
      </c>
      <c r="B4" s="26">
        <v>5.4</v>
      </c>
      <c r="C4" s="27">
        <v>8.9311040241094874E-2</v>
      </c>
    </row>
    <row r="5" spans="1:3" x14ac:dyDescent="0.25">
      <c r="A5" s="4" t="s">
        <v>59</v>
      </c>
      <c r="B5" s="26">
        <v>33</v>
      </c>
      <c r="C5" s="27">
        <v>0.54533962934519564</v>
      </c>
    </row>
    <row r="6" spans="1:3" x14ac:dyDescent="0.25">
      <c r="A6" s="4" t="s">
        <v>60</v>
      </c>
      <c r="B6" s="26">
        <v>22.1</v>
      </c>
      <c r="C6" s="27">
        <v>0.36534933041370948</v>
      </c>
    </row>
    <row r="8" spans="1:3" x14ac:dyDescent="0.25">
      <c r="A8" s="4" t="s">
        <v>61</v>
      </c>
    </row>
    <row r="9" spans="1:3" x14ac:dyDescent="0.25">
      <c r="A9" s="25"/>
      <c r="B9" s="6"/>
      <c r="C9" s="6"/>
    </row>
    <row r="10" spans="1:3" x14ac:dyDescent="0.25">
      <c r="A10" s="25"/>
      <c r="B10" s="6"/>
      <c r="C10" s="6"/>
    </row>
    <row r="11" spans="1:3" x14ac:dyDescent="0.25">
      <c r="A11" s="25"/>
      <c r="B11" s="6"/>
      <c r="C11" s="6"/>
    </row>
    <row r="12" spans="1:3" x14ac:dyDescent="0.25">
      <c r="A12" s="25"/>
      <c r="B12" s="6"/>
      <c r="C12" s="6"/>
    </row>
    <row r="13" spans="1:3" x14ac:dyDescent="0.25">
      <c r="A13" s="25"/>
      <c r="B13" s="6"/>
      <c r="C13" s="6"/>
    </row>
    <row r="14" spans="1:3" x14ac:dyDescent="0.25">
      <c r="A14" s="25"/>
      <c r="B14" s="6"/>
      <c r="C14" s="6"/>
    </row>
    <row r="15" spans="1:3" x14ac:dyDescent="0.25">
      <c r="A15" s="25"/>
      <c r="B15" s="6"/>
      <c r="C15" s="6"/>
    </row>
    <row r="16" spans="1:3" x14ac:dyDescent="0.25">
      <c r="A16" s="25"/>
      <c r="B16" s="6"/>
      <c r="C16" s="6"/>
    </row>
    <row r="17" spans="1:3" x14ac:dyDescent="0.25">
      <c r="A17" s="25"/>
      <c r="B17" s="6"/>
      <c r="C17" s="6"/>
    </row>
    <row r="18" spans="1:3" x14ac:dyDescent="0.25">
      <c r="A18" s="25"/>
      <c r="B18" s="6"/>
      <c r="C18" s="6"/>
    </row>
  </sheetData>
  <mergeCells count="1">
    <mergeCell ref="A1:C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A3" sqref="A3"/>
    </sheetView>
  </sheetViews>
  <sheetFormatPr defaultRowHeight="15" x14ac:dyDescent="0.25"/>
  <cols>
    <col min="1" max="1" width="29.28515625" customWidth="1"/>
  </cols>
  <sheetData>
    <row r="1" spans="1:7" x14ac:dyDescent="0.25">
      <c r="A1" s="32" t="s">
        <v>85</v>
      </c>
    </row>
    <row r="3" spans="1:7" x14ac:dyDescent="0.25">
      <c r="A3" s="23" t="s">
        <v>56</v>
      </c>
      <c r="B3" s="23" t="s">
        <v>14</v>
      </c>
      <c r="C3" s="23" t="s">
        <v>15</v>
      </c>
      <c r="D3" s="23" t="s">
        <v>16</v>
      </c>
      <c r="E3" s="23" t="s">
        <v>17</v>
      </c>
      <c r="F3" s="23" t="s">
        <v>18</v>
      </c>
      <c r="G3" s="23" t="s">
        <v>19</v>
      </c>
    </row>
    <row r="4" spans="1:7" x14ac:dyDescent="0.25">
      <c r="A4" s="37" t="s">
        <v>58</v>
      </c>
      <c r="B4" s="6">
        <v>568681.75275865663</v>
      </c>
      <c r="C4" s="6">
        <v>564912.94876026316</v>
      </c>
      <c r="D4" s="6">
        <v>565625.88640920073</v>
      </c>
      <c r="E4" s="6">
        <v>568114.72688511875</v>
      </c>
      <c r="F4" s="6">
        <v>557673.76715967176</v>
      </c>
      <c r="G4" s="6">
        <v>548501.30713875685</v>
      </c>
    </row>
    <row r="5" spans="1:7" x14ac:dyDescent="0.25">
      <c r="A5" s="37" t="s">
        <v>82</v>
      </c>
      <c r="B5" s="6">
        <v>456325.19885301223</v>
      </c>
      <c r="C5" s="6">
        <v>449918.53062287712</v>
      </c>
      <c r="D5" s="6">
        <v>452154.40435880335</v>
      </c>
      <c r="E5" s="6">
        <v>450805.33363600541</v>
      </c>
      <c r="F5" s="6">
        <v>533977.36747691478</v>
      </c>
      <c r="G5" s="6">
        <v>533530.80869909446</v>
      </c>
    </row>
    <row r="6" spans="1:7" x14ac:dyDescent="0.25">
      <c r="A6" s="37" t="s">
        <v>83</v>
      </c>
      <c r="B6" s="6">
        <v>312211.6489733574</v>
      </c>
      <c r="C6" s="6">
        <v>307727.47866327933</v>
      </c>
      <c r="D6" s="6">
        <v>309944.51118129841</v>
      </c>
      <c r="E6" s="6">
        <v>302137.91723836481</v>
      </c>
      <c r="F6" s="6">
        <v>303096.14388244803</v>
      </c>
      <c r="G6" s="6">
        <v>310625.70592528163</v>
      </c>
    </row>
    <row r="8" spans="1:7" x14ac:dyDescent="0.25">
      <c r="A8" t="s">
        <v>61</v>
      </c>
    </row>
    <row r="9" spans="1:7" x14ac:dyDescent="0.25">
      <c r="A9" t="s">
        <v>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election sqref="A1:I1"/>
    </sheetView>
  </sheetViews>
  <sheetFormatPr defaultRowHeight="15" x14ac:dyDescent="0.25"/>
  <cols>
    <col min="1" max="3" width="11.42578125" customWidth="1"/>
  </cols>
  <sheetData>
    <row r="1" spans="1:9" ht="15" customHeight="1" x14ac:dyDescent="0.25">
      <c r="A1" s="59" t="s">
        <v>90</v>
      </c>
      <c r="B1" s="59"/>
      <c r="C1" s="59"/>
      <c r="D1" s="59"/>
      <c r="E1" s="59"/>
      <c r="F1" s="59"/>
      <c r="G1" s="59"/>
      <c r="H1" s="59"/>
      <c r="I1" s="59"/>
    </row>
    <row r="2" spans="1:9" x14ac:dyDescent="0.25">
      <c r="A2" s="38"/>
      <c r="B2" s="38"/>
      <c r="C2" s="38"/>
      <c r="D2" s="38"/>
    </row>
    <row r="3" spans="1:9" ht="30" customHeight="1" x14ac:dyDescent="0.25">
      <c r="A3" s="39" t="s">
        <v>41</v>
      </c>
      <c r="B3" s="40" t="s">
        <v>87</v>
      </c>
      <c r="C3" s="40" t="s">
        <v>88</v>
      </c>
    </row>
    <row r="4" spans="1:9" x14ac:dyDescent="0.25">
      <c r="A4" t="s">
        <v>97</v>
      </c>
      <c r="B4" s="5">
        <v>9</v>
      </c>
      <c r="C4" s="5">
        <f>B4</f>
        <v>9</v>
      </c>
    </row>
    <row r="5" spans="1:9" x14ac:dyDescent="0.25">
      <c r="A5" t="s">
        <v>96</v>
      </c>
      <c r="B5" s="5">
        <v>13</v>
      </c>
      <c r="C5" s="5">
        <f>C4+B5</f>
        <v>22</v>
      </c>
    </row>
    <row r="6" spans="1:9" x14ac:dyDescent="0.25">
      <c r="A6" t="s">
        <v>95</v>
      </c>
      <c r="B6" s="5">
        <v>22</v>
      </c>
      <c r="C6" s="5">
        <f t="shared" ref="C6:C27" si="0">C5+B6</f>
        <v>44</v>
      </c>
    </row>
    <row r="7" spans="1:9" x14ac:dyDescent="0.25">
      <c r="A7" t="s">
        <v>94</v>
      </c>
      <c r="B7" s="5">
        <v>18</v>
      </c>
      <c r="C7" s="5">
        <f t="shared" si="0"/>
        <v>62</v>
      </c>
    </row>
    <row r="8" spans="1:9" x14ac:dyDescent="0.25">
      <c r="A8" t="s">
        <v>93</v>
      </c>
      <c r="B8" s="5">
        <v>28</v>
      </c>
      <c r="C8" s="5">
        <f t="shared" si="0"/>
        <v>90</v>
      </c>
    </row>
    <row r="9" spans="1:9" x14ac:dyDescent="0.25">
      <c r="A9" t="s">
        <v>6</v>
      </c>
      <c r="B9" s="5">
        <v>13</v>
      </c>
      <c r="C9" s="5">
        <f t="shared" si="0"/>
        <v>103</v>
      </c>
    </row>
    <row r="10" spans="1:9" x14ac:dyDescent="0.25">
      <c r="A10" t="s">
        <v>92</v>
      </c>
      <c r="B10" s="5">
        <v>72</v>
      </c>
      <c r="C10" s="5">
        <f t="shared" si="0"/>
        <v>175</v>
      </c>
    </row>
    <row r="11" spans="1:9" x14ac:dyDescent="0.25">
      <c r="A11" t="s">
        <v>51</v>
      </c>
      <c r="B11" s="5">
        <v>310</v>
      </c>
      <c r="C11" s="5">
        <f t="shared" si="0"/>
        <v>485</v>
      </c>
    </row>
    <row r="12" spans="1:9" x14ac:dyDescent="0.25">
      <c r="A12" t="s">
        <v>52</v>
      </c>
      <c r="B12" s="5">
        <v>1703</v>
      </c>
      <c r="C12" s="5">
        <f t="shared" si="0"/>
        <v>2188</v>
      </c>
    </row>
    <row r="13" spans="1:9" x14ac:dyDescent="0.25">
      <c r="A13" t="s">
        <v>53</v>
      </c>
      <c r="B13" s="5">
        <v>1153</v>
      </c>
      <c r="C13" s="5">
        <f t="shared" si="0"/>
        <v>3341</v>
      </c>
    </row>
    <row r="14" spans="1:9" x14ac:dyDescent="0.25">
      <c r="A14" t="s">
        <v>54</v>
      </c>
      <c r="B14" s="5">
        <v>4775</v>
      </c>
      <c r="C14" s="5">
        <f t="shared" si="0"/>
        <v>8116</v>
      </c>
    </row>
    <row r="15" spans="1:9" x14ac:dyDescent="0.25">
      <c r="A15" t="s">
        <v>55</v>
      </c>
      <c r="B15" s="5">
        <v>5073</v>
      </c>
      <c r="C15" s="5">
        <f t="shared" si="0"/>
        <v>13189</v>
      </c>
    </row>
    <row r="16" spans="1:9" x14ac:dyDescent="0.25">
      <c r="A16" t="s">
        <v>8</v>
      </c>
      <c r="B16" s="5">
        <v>4704</v>
      </c>
      <c r="C16" s="5">
        <f t="shared" si="0"/>
        <v>17893</v>
      </c>
    </row>
    <row r="17" spans="1:3" x14ac:dyDescent="0.25">
      <c r="A17" t="s">
        <v>9</v>
      </c>
      <c r="B17" s="5">
        <v>5356</v>
      </c>
      <c r="C17" s="5">
        <f t="shared" si="0"/>
        <v>23249</v>
      </c>
    </row>
    <row r="18" spans="1:3" x14ac:dyDescent="0.25">
      <c r="A18" t="s">
        <v>10</v>
      </c>
      <c r="B18" s="5">
        <v>6796</v>
      </c>
      <c r="C18" s="5">
        <f t="shared" si="0"/>
        <v>30045</v>
      </c>
    </row>
    <row r="19" spans="1:3" x14ac:dyDescent="0.25">
      <c r="A19" t="s">
        <v>11</v>
      </c>
      <c r="B19" s="5">
        <v>6225</v>
      </c>
      <c r="C19" s="5">
        <f t="shared" si="0"/>
        <v>36270</v>
      </c>
    </row>
    <row r="20" spans="1:3" x14ac:dyDescent="0.25">
      <c r="A20" t="s">
        <v>12</v>
      </c>
      <c r="B20" s="5">
        <v>7454</v>
      </c>
      <c r="C20" s="5">
        <f t="shared" si="0"/>
        <v>43724</v>
      </c>
    </row>
    <row r="21" spans="1:3" x14ac:dyDescent="0.25">
      <c r="A21" t="s">
        <v>13</v>
      </c>
      <c r="B21" s="5">
        <v>6569</v>
      </c>
      <c r="C21" s="5">
        <f t="shared" si="0"/>
        <v>50293</v>
      </c>
    </row>
    <row r="22" spans="1:3" x14ac:dyDescent="0.25">
      <c r="A22" t="s">
        <v>14</v>
      </c>
      <c r="B22" s="5">
        <v>11306</v>
      </c>
      <c r="C22" s="5">
        <f t="shared" si="0"/>
        <v>61599</v>
      </c>
    </row>
    <row r="23" spans="1:3" x14ac:dyDescent="0.25">
      <c r="A23" t="s">
        <v>15</v>
      </c>
      <c r="B23" s="5">
        <v>11508</v>
      </c>
      <c r="C23" s="5">
        <f t="shared" si="0"/>
        <v>73107</v>
      </c>
    </row>
    <row r="24" spans="1:3" x14ac:dyDescent="0.25">
      <c r="A24" t="s">
        <v>16</v>
      </c>
      <c r="B24" s="5">
        <v>14052</v>
      </c>
      <c r="C24" s="5">
        <f t="shared" si="0"/>
        <v>87159</v>
      </c>
    </row>
    <row r="25" spans="1:3" x14ac:dyDescent="0.25">
      <c r="A25" t="s">
        <v>17</v>
      </c>
      <c r="B25" s="5">
        <v>23050</v>
      </c>
      <c r="C25" s="5">
        <f t="shared" si="0"/>
        <v>110209</v>
      </c>
    </row>
    <row r="26" spans="1:3" x14ac:dyDescent="0.25">
      <c r="A26" t="s">
        <v>18</v>
      </c>
      <c r="B26" s="5">
        <v>33761</v>
      </c>
      <c r="C26" s="5">
        <f t="shared" si="0"/>
        <v>143970</v>
      </c>
    </row>
    <row r="27" spans="1:3" x14ac:dyDescent="0.25">
      <c r="A27" t="s">
        <v>19</v>
      </c>
      <c r="B27" s="5">
        <v>58791</v>
      </c>
      <c r="C27" s="5">
        <f t="shared" si="0"/>
        <v>202761</v>
      </c>
    </row>
    <row r="28" spans="1:3" x14ac:dyDescent="0.25">
      <c r="A28" t="s">
        <v>20</v>
      </c>
      <c r="B28" s="5">
        <v>26784</v>
      </c>
      <c r="C28" s="5">
        <f>C27+B28</f>
        <v>229545</v>
      </c>
    </row>
    <row r="29" spans="1:3" x14ac:dyDescent="0.25">
      <c r="A29" t="s">
        <v>91</v>
      </c>
      <c r="B29" s="5">
        <v>16862</v>
      </c>
      <c r="C29" s="5">
        <f>C28+B29</f>
        <v>246407</v>
      </c>
    </row>
    <row r="30" spans="1:3" x14ac:dyDescent="0.25">
      <c r="B30" s="5"/>
      <c r="C30" s="5"/>
    </row>
    <row r="31" spans="1:3" x14ac:dyDescent="0.25">
      <c r="A31" t="s">
        <v>89</v>
      </c>
    </row>
    <row r="32" spans="1:3" x14ac:dyDescent="0.25">
      <c r="A32" t="s">
        <v>98</v>
      </c>
    </row>
  </sheetData>
  <mergeCells count="1">
    <mergeCell ref="A1:I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workbookViewId="0">
      <selection sqref="A1:M1"/>
    </sheetView>
  </sheetViews>
  <sheetFormatPr defaultRowHeight="15" x14ac:dyDescent="0.25"/>
  <cols>
    <col min="1" max="1" width="43.28515625" customWidth="1"/>
    <col min="2" max="3" width="10.7109375" customWidth="1"/>
  </cols>
  <sheetData>
    <row r="1" spans="1:13" ht="15" customHeight="1" x14ac:dyDescent="0.25">
      <c r="A1" s="60" t="s">
        <v>131</v>
      </c>
      <c r="B1" s="60"/>
      <c r="C1" s="60"/>
      <c r="D1" s="60"/>
      <c r="E1" s="60"/>
      <c r="F1" s="60"/>
      <c r="G1" s="60"/>
      <c r="H1" s="60"/>
      <c r="I1" s="60"/>
      <c r="J1" s="60"/>
      <c r="K1" s="60"/>
      <c r="L1" s="60"/>
      <c r="M1" s="60"/>
    </row>
    <row r="2" spans="1:13" ht="15" customHeight="1" x14ac:dyDescent="0.25">
      <c r="A2" s="41"/>
      <c r="B2" s="41"/>
      <c r="C2" s="41"/>
      <c r="D2" s="41"/>
      <c r="E2" s="41"/>
      <c r="F2" s="41"/>
      <c r="G2" s="41"/>
      <c r="H2" s="41"/>
      <c r="I2" s="41"/>
      <c r="J2" s="41"/>
      <c r="K2" s="41"/>
      <c r="L2" s="41"/>
      <c r="M2" s="41"/>
    </row>
    <row r="3" spans="1:13" x14ac:dyDescent="0.25">
      <c r="A3" s="23" t="s">
        <v>128</v>
      </c>
      <c r="B3" s="23" t="s">
        <v>129</v>
      </c>
      <c r="C3" s="23" t="s">
        <v>130</v>
      </c>
    </row>
    <row r="4" spans="1:13" x14ac:dyDescent="0.25">
      <c r="A4" t="s">
        <v>108</v>
      </c>
      <c r="B4" s="43">
        <v>1.66</v>
      </c>
      <c r="C4" s="43">
        <v>1.46</v>
      </c>
    </row>
    <row r="5" spans="1:13" x14ac:dyDescent="0.25">
      <c r="A5" t="s">
        <v>126</v>
      </c>
      <c r="B5" s="43">
        <v>1.76</v>
      </c>
      <c r="C5" s="43">
        <v>1.61</v>
      </c>
    </row>
    <row r="6" spans="1:13" x14ac:dyDescent="0.25">
      <c r="A6" t="s">
        <v>109</v>
      </c>
      <c r="B6" s="43">
        <v>1.9</v>
      </c>
      <c r="C6" s="43">
        <v>1.59</v>
      </c>
    </row>
    <row r="7" spans="1:13" x14ac:dyDescent="0.25">
      <c r="A7" t="s">
        <v>122</v>
      </c>
      <c r="B7" s="43">
        <v>1.84</v>
      </c>
      <c r="C7" s="43">
        <v>1.8</v>
      </c>
    </row>
    <row r="8" spans="1:13" x14ac:dyDescent="0.25">
      <c r="A8" t="s">
        <v>110</v>
      </c>
      <c r="B8" s="43">
        <v>1.92</v>
      </c>
      <c r="C8" s="43">
        <v>1.76</v>
      </c>
    </row>
    <row r="9" spans="1:13" x14ac:dyDescent="0.25">
      <c r="A9" t="s">
        <v>111</v>
      </c>
      <c r="B9" s="43">
        <v>1.84</v>
      </c>
      <c r="C9" s="43">
        <v>1.73</v>
      </c>
    </row>
    <row r="10" spans="1:13" x14ac:dyDescent="0.25">
      <c r="A10" t="s">
        <v>112</v>
      </c>
      <c r="B10" s="43">
        <v>2.33</v>
      </c>
      <c r="C10" s="43">
        <v>2.0699999999999998</v>
      </c>
    </row>
    <row r="11" spans="1:13" x14ac:dyDescent="0.25">
      <c r="A11" t="s">
        <v>123</v>
      </c>
      <c r="B11" s="43">
        <v>1.74</v>
      </c>
      <c r="C11" s="43">
        <v>1.63</v>
      </c>
    </row>
    <row r="12" spans="1:13" x14ac:dyDescent="0.25">
      <c r="A12" t="s">
        <v>100</v>
      </c>
      <c r="B12" s="43">
        <v>1.51</v>
      </c>
      <c r="C12" s="43">
        <v>1.39</v>
      </c>
    </row>
    <row r="13" spans="1:13" x14ac:dyDescent="0.25">
      <c r="A13" t="s">
        <v>113</v>
      </c>
      <c r="B13" s="43">
        <v>1.83</v>
      </c>
      <c r="C13" s="43">
        <v>1.6</v>
      </c>
    </row>
    <row r="14" spans="1:13" x14ac:dyDescent="0.25">
      <c r="A14" t="s">
        <v>124</v>
      </c>
      <c r="B14" s="43">
        <v>1.96</v>
      </c>
      <c r="C14" s="43">
        <v>1.79</v>
      </c>
    </row>
    <row r="15" spans="1:13" x14ac:dyDescent="0.25">
      <c r="A15" t="s">
        <v>114</v>
      </c>
      <c r="B15" s="43">
        <v>1.69</v>
      </c>
      <c r="C15" s="43">
        <v>1.76</v>
      </c>
    </row>
    <row r="16" spans="1:13" x14ac:dyDescent="0.25">
      <c r="A16" t="s">
        <v>115</v>
      </c>
      <c r="B16" s="43">
        <v>1.93</v>
      </c>
      <c r="C16" s="43">
        <v>1.75</v>
      </c>
    </row>
    <row r="17" spans="1:3" x14ac:dyDescent="0.25">
      <c r="A17" t="s">
        <v>116</v>
      </c>
      <c r="B17" s="43">
        <v>1.76</v>
      </c>
      <c r="C17" s="43">
        <v>1.62</v>
      </c>
    </row>
    <row r="18" spans="1:3" x14ac:dyDescent="0.25">
      <c r="A18" t="s">
        <v>101</v>
      </c>
      <c r="B18" s="43">
        <v>1.65</v>
      </c>
      <c r="C18" s="43">
        <v>1.45</v>
      </c>
    </row>
    <row r="19" spans="1:3" x14ac:dyDescent="0.25">
      <c r="A19" t="s">
        <v>102</v>
      </c>
      <c r="B19" s="43">
        <v>1.91</v>
      </c>
      <c r="C19" s="43">
        <v>1.61</v>
      </c>
    </row>
    <row r="20" spans="1:3" x14ac:dyDescent="0.25">
      <c r="A20" t="s">
        <v>117</v>
      </c>
      <c r="B20" s="43">
        <v>1.83</v>
      </c>
      <c r="C20" s="43">
        <v>1.72</v>
      </c>
    </row>
    <row r="21" spans="1:3" x14ac:dyDescent="0.25">
      <c r="A21" t="s">
        <v>118</v>
      </c>
      <c r="B21" s="43">
        <v>1.68</v>
      </c>
      <c r="C21" s="43">
        <v>1.49</v>
      </c>
    </row>
    <row r="22" spans="1:3" x14ac:dyDescent="0.25">
      <c r="A22" t="s">
        <v>103</v>
      </c>
      <c r="B22" s="43">
        <v>2.1</v>
      </c>
      <c r="C22" s="43">
        <v>1.67</v>
      </c>
    </row>
    <row r="23" spans="1:3" x14ac:dyDescent="0.25">
      <c r="A23" t="s">
        <v>119</v>
      </c>
      <c r="B23" s="43">
        <v>2.27</v>
      </c>
      <c r="C23" s="43">
        <v>1.83</v>
      </c>
    </row>
    <row r="24" spans="1:3" x14ac:dyDescent="0.25">
      <c r="A24" t="s">
        <v>104</v>
      </c>
      <c r="B24" s="43">
        <v>1.71</v>
      </c>
      <c r="C24" s="43">
        <v>1.45</v>
      </c>
    </row>
    <row r="25" spans="1:3" x14ac:dyDescent="0.25">
      <c r="A25" t="s">
        <v>105</v>
      </c>
      <c r="B25" s="43">
        <v>1.59</v>
      </c>
      <c r="C25" s="43">
        <v>1.44</v>
      </c>
    </row>
    <row r="26" spans="1:3" x14ac:dyDescent="0.25">
      <c r="A26" t="s">
        <v>106</v>
      </c>
      <c r="B26" s="43">
        <v>1.62</v>
      </c>
      <c r="C26" s="43">
        <v>1.45</v>
      </c>
    </row>
    <row r="27" spans="1:3" x14ac:dyDescent="0.25">
      <c r="A27" t="s">
        <v>120</v>
      </c>
      <c r="B27" s="43">
        <v>1.87</v>
      </c>
      <c r="C27" s="43">
        <v>1.67</v>
      </c>
    </row>
    <row r="28" spans="1:3" x14ac:dyDescent="0.25">
      <c r="A28" t="s">
        <v>125</v>
      </c>
      <c r="B28" s="43">
        <v>1.75</v>
      </c>
      <c r="C28" s="43">
        <v>1.55</v>
      </c>
    </row>
    <row r="29" spans="1:3" x14ac:dyDescent="0.25">
      <c r="A29" t="s">
        <v>121</v>
      </c>
      <c r="B29" s="43">
        <v>1.86</v>
      </c>
      <c r="C29" s="43">
        <v>1.61</v>
      </c>
    </row>
    <row r="30" spans="1:3" x14ac:dyDescent="0.25">
      <c r="A30" s="45" t="s">
        <v>107</v>
      </c>
      <c r="B30" s="46">
        <v>1.48</v>
      </c>
      <c r="C30" s="46">
        <v>1.39</v>
      </c>
    </row>
    <row r="31" spans="1:3" x14ac:dyDescent="0.25">
      <c r="A31" s="42" t="s">
        <v>127</v>
      </c>
      <c r="B31" s="44">
        <v>1.96</v>
      </c>
      <c r="C31" s="44">
        <v>1.67</v>
      </c>
    </row>
    <row r="33" spans="1:1" x14ac:dyDescent="0.25">
      <c r="A33" t="s">
        <v>132</v>
      </c>
    </row>
  </sheetData>
  <mergeCells count="1">
    <mergeCell ref="A1:M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heetViews>
  <sheetFormatPr defaultRowHeight="15" x14ac:dyDescent="0.25"/>
  <cols>
    <col min="1" max="1" width="14.28515625" customWidth="1"/>
  </cols>
  <sheetData>
    <row r="1" spans="1:3" x14ac:dyDescent="0.25">
      <c r="A1" s="32" t="s">
        <v>81</v>
      </c>
    </row>
    <row r="3" spans="1:3" x14ac:dyDescent="0.25">
      <c r="A3" s="28" t="s">
        <v>41</v>
      </c>
      <c r="B3" s="29" t="s">
        <v>63</v>
      </c>
      <c r="C3" s="29" t="s">
        <v>64</v>
      </c>
    </row>
    <row r="4" spans="1:3" x14ac:dyDescent="0.25">
      <c r="A4" s="30" t="s">
        <v>11</v>
      </c>
      <c r="B4" s="31">
        <v>63</v>
      </c>
      <c r="C4" s="31">
        <v>69</v>
      </c>
    </row>
    <row r="5" spans="1:3" x14ac:dyDescent="0.25">
      <c r="A5" s="30" t="s">
        <v>12</v>
      </c>
      <c r="B5" s="31">
        <v>21</v>
      </c>
      <c r="C5" s="31">
        <v>119</v>
      </c>
    </row>
    <row r="6" spans="1:3" x14ac:dyDescent="0.25">
      <c r="A6" s="30" t="s">
        <v>13</v>
      </c>
      <c r="B6" s="31">
        <v>25</v>
      </c>
      <c r="C6" s="31">
        <v>85</v>
      </c>
    </row>
    <row r="7" spans="1:3" x14ac:dyDescent="0.25">
      <c r="A7" s="30" t="s">
        <v>14</v>
      </c>
      <c r="B7" s="31">
        <v>43</v>
      </c>
      <c r="C7" s="31">
        <v>89</v>
      </c>
    </row>
    <row r="8" spans="1:3" x14ac:dyDescent="0.25">
      <c r="A8" s="30" t="s">
        <v>15</v>
      </c>
      <c r="B8" s="31">
        <v>32</v>
      </c>
      <c r="C8" s="31">
        <v>103</v>
      </c>
    </row>
    <row r="9" spans="1:3" x14ac:dyDescent="0.25">
      <c r="A9" s="30" t="s">
        <v>16</v>
      </c>
      <c r="B9" s="31">
        <v>43</v>
      </c>
      <c r="C9">
        <v>116</v>
      </c>
    </row>
    <row r="10" spans="1:3" x14ac:dyDescent="0.25">
      <c r="A10" s="21" t="s">
        <v>17</v>
      </c>
      <c r="B10" s="31">
        <v>37</v>
      </c>
      <c r="C10">
        <v>103</v>
      </c>
    </row>
    <row r="11" spans="1:3" x14ac:dyDescent="0.25">
      <c r="A11" s="30" t="s">
        <v>18</v>
      </c>
      <c r="B11" s="31">
        <v>49</v>
      </c>
      <c r="C11">
        <v>102</v>
      </c>
    </row>
    <row r="12" spans="1:3" x14ac:dyDescent="0.25">
      <c r="A12" s="30" t="s">
        <v>19</v>
      </c>
      <c r="B12" s="31">
        <v>55</v>
      </c>
      <c r="C12">
        <v>112</v>
      </c>
    </row>
    <row r="13" spans="1:3" x14ac:dyDescent="0.25">
      <c r="A13" s="30" t="s">
        <v>20</v>
      </c>
      <c r="B13" s="31">
        <v>34</v>
      </c>
      <c r="C13">
        <v>138</v>
      </c>
    </row>
    <row r="15" spans="1:3" x14ac:dyDescent="0.25">
      <c r="A15"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chapter 9</vt:lpstr>
      <vt:lpstr>9.1.1</vt:lpstr>
      <vt:lpstr>9.1.2</vt:lpstr>
      <vt:lpstr>9.1.3</vt:lpstr>
      <vt:lpstr>9.1.4</vt:lpstr>
      <vt:lpstr>9.1.5</vt:lpstr>
      <vt:lpstr>9.2.1</vt:lpstr>
      <vt:lpstr>9.2.2</vt:lpstr>
      <vt:lpstr>9.2.3</vt:lpstr>
      <vt:lpstr>9.2.4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2020-07-02T19:23:49Z</dcterms:modified>
</cp:coreProperties>
</file>